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4\Maximus\"/>
    </mc:Choice>
  </mc:AlternateContent>
  <bookViews>
    <workbookView xWindow="0" yWindow="0" windowWidth="19200" windowHeight="11490"/>
  </bookViews>
  <sheets>
    <sheet name="1" sheetId="1" r:id="rId1"/>
    <sheet name="2" sheetId="2" r:id="rId2"/>
    <sheet name="3" sheetId="3" r:id="rId3"/>
    <sheet name="4" sheetId="4" r:id="rId4"/>
    <sheet name="5" sheetId="96" r:id="rId5"/>
    <sheet name="6_0" sheetId="97" r:id="rId6"/>
    <sheet name="6_1" sheetId="98" r:id="rId7"/>
    <sheet name="6_2" sheetId="99" r:id="rId8"/>
    <sheet name="6_3" sheetId="100" r:id="rId9"/>
    <sheet name="6_4" sheetId="101" r:id="rId10"/>
    <sheet name="6_5" sheetId="102" r:id="rId11"/>
    <sheet name="7" sheetId="103" r:id="rId12"/>
    <sheet name="8" sheetId="104" r:id="rId13"/>
    <sheet name="9" sheetId="105" r:id="rId14"/>
    <sheet name="10" sheetId="106" r:id="rId15"/>
    <sheet name="11" sheetId="107" r:id="rId16"/>
    <sheet name="10-stari obrazac" sheetId="93" state="hidden" r:id="rId17"/>
  </sheets>
  <externalReferences>
    <externalReference r:id="rId18"/>
    <externalReference r:id="rId19"/>
  </externalReferences>
  <definedNames>
    <definedName name="_xlnm.Print_Area" localSheetId="0">'1'!$A$1:$F$100</definedName>
    <definedName name="_xlnm.Print_Area" localSheetId="14">'10'!$A$1:$I$81</definedName>
    <definedName name="_xlnm.Print_Area" localSheetId="16">'10-stari obrazac'!$A$1:$J$83</definedName>
    <definedName name="_xlnm.Print_Area" localSheetId="15">'11'!$B$1:$L$43</definedName>
    <definedName name="_xlnm.Print_Area" localSheetId="1">'2'!$A$1:$F$96</definedName>
    <definedName name="_xlnm.Print_Area" localSheetId="2">'3'!$A$1:$E$41</definedName>
    <definedName name="_xlnm.Print_Area" localSheetId="3">'4'!$A$1:$F$56</definedName>
    <definedName name="_xlnm.Print_Area" localSheetId="4">'5'!$A$1:$F$33</definedName>
    <definedName name="_xlnm.Print_Area" localSheetId="5">'6_0'!$A$1:$Q$79</definedName>
    <definedName name="_xlnm.Print_Area" localSheetId="6">'6_1'!$A$1:$M$39</definedName>
    <definedName name="_xlnm.Print_Area" localSheetId="7">'6_2'!$A$1:$N$39</definedName>
    <definedName name="_xlnm.Print_Area" localSheetId="8">'6_3'!$A$1:$L$25</definedName>
    <definedName name="_xlnm.Print_Area" localSheetId="9">'6_4'!$A$1:$G$20</definedName>
    <definedName name="_xlnm.Print_Area" localSheetId="11">'7'!$A$1:$G$34</definedName>
    <definedName name="_xlnm.Print_Area" localSheetId="12">'8'!$A$1:$H$28</definedName>
    <definedName name="_xlnm.Print_Area" localSheetId="13">'9'!$A$1:$F$64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06" l="1"/>
  <c r="G76" i="106" s="1"/>
  <c r="F36" i="107" l="1"/>
  <c r="E51" i="4" l="1"/>
  <c r="E47" i="4"/>
  <c r="E32" i="4"/>
  <c r="E49" i="4" s="1"/>
  <c r="E53" i="4" s="1"/>
  <c r="D22" i="3" l="1"/>
  <c r="D15" i="3"/>
  <c r="D19" i="3" s="1"/>
  <c r="E89" i="1" l="1"/>
  <c r="F88" i="2"/>
  <c r="E64" i="2"/>
  <c r="E48" i="2"/>
  <c r="E55" i="2"/>
  <c r="E33" i="2"/>
  <c r="E15" i="2"/>
  <c r="E26" i="2"/>
  <c r="E20" i="2"/>
  <c r="E79" i="1"/>
  <c r="E71" i="1"/>
  <c r="E52" i="1"/>
  <c r="E46" i="1"/>
  <c r="E69" i="1" s="1"/>
  <c r="E45" i="2" l="1"/>
  <c r="E67" i="2" s="1"/>
  <c r="E73" i="2" s="1"/>
  <c r="D21" i="3" s="1"/>
  <c r="D23" i="3" s="1"/>
  <c r="D32" i="3" s="1"/>
  <c r="E88" i="1"/>
  <c r="E86" i="1" s="1"/>
  <c r="E92" i="1" s="1"/>
  <c r="E88" i="2"/>
  <c r="E32" i="1"/>
  <c r="E26" i="1"/>
  <c r="E22" i="1"/>
  <c r="E18" i="1"/>
  <c r="E17" i="1" l="1"/>
  <c r="E41" i="1" s="1"/>
  <c r="E70" i="1" s="1"/>
  <c r="H37" i="107"/>
  <c r="B6" i="107"/>
  <c r="B5" i="107"/>
  <c r="B4" i="107"/>
  <c r="B3" i="107"/>
  <c r="B2" i="107"/>
  <c r="B1" i="107"/>
  <c r="A6" i="106"/>
  <c r="A5" i="106"/>
  <c r="A4" i="106"/>
  <c r="A3" i="106"/>
  <c r="A2" i="106"/>
  <c r="A1" i="106"/>
  <c r="A6" i="105"/>
  <c r="A5" i="105"/>
  <c r="A4" i="105"/>
  <c r="A3" i="105"/>
  <c r="A2" i="105"/>
  <c r="A1" i="105"/>
  <c r="A6" i="104"/>
  <c r="A5" i="104"/>
  <c r="A4" i="104"/>
  <c r="A3" i="104"/>
  <c r="A2" i="104"/>
  <c r="A1" i="104"/>
  <c r="D24" i="103"/>
  <c r="B6" i="103"/>
  <c r="B5" i="103"/>
  <c r="B4" i="103"/>
  <c r="B3" i="103"/>
  <c r="B2" i="103"/>
  <c r="B1" i="103"/>
  <c r="A6" i="102"/>
  <c r="A5" i="102"/>
  <c r="A4" i="102"/>
  <c r="A3" i="102"/>
  <c r="A2" i="102"/>
  <c r="A1" i="102"/>
  <c r="A6" i="101"/>
  <c r="A5" i="101"/>
  <c r="A4" i="101"/>
  <c r="A3" i="101"/>
  <c r="A2" i="101"/>
  <c r="A1" i="101"/>
  <c r="A6" i="100"/>
  <c r="A5" i="100"/>
  <c r="A4" i="100"/>
  <c r="A3" i="100"/>
  <c r="A2" i="100"/>
  <c r="A1" i="100"/>
  <c r="A6" i="99"/>
  <c r="A5" i="99"/>
  <c r="A4" i="99"/>
  <c r="A3" i="99"/>
  <c r="A2" i="99"/>
  <c r="A1" i="99"/>
  <c r="A6" i="98"/>
  <c r="A5" i="98"/>
  <c r="A4" i="98"/>
  <c r="A3" i="98"/>
  <c r="A2" i="98"/>
  <c r="A1" i="98"/>
  <c r="S76" i="97"/>
  <c r="R76" i="97"/>
  <c r="A6" i="97"/>
  <c r="A5" i="97"/>
  <c r="A4" i="97"/>
  <c r="A3" i="97"/>
  <c r="A2" i="97"/>
  <c r="A1" i="97"/>
  <c r="B7" i="96"/>
  <c r="B6" i="96"/>
  <c r="B5" i="96"/>
  <c r="B4" i="96"/>
  <c r="B3" i="96"/>
  <c r="B2" i="96"/>
  <c r="E23" i="3" l="1"/>
  <c r="A6" i="93" l="1"/>
  <c r="A5" i="93"/>
  <c r="A4" i="93"/>
  <c r="A3" i="93"/>
  <c r="A2" i="93"/>
  <c r="A1" i="93"/>
</calcChain>
</file>

<file path=xl/sharedStrings.xml><?xml version="1.0" encoding="utf-8"?>
<sst xmlns="http://schemas.openxmlformats.org/spreadsheetml/2006/main" count="1455" uniqueCount="965">
  <si>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</si>
  <si>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</si>
  <si>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</si>
  <si>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</si>
  <si>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</si>
  <si>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</si>
  <si>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</si>
  <si>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</si>
  <si>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</si>
  <si>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</si>
  <si>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</si>
  <si>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</si>
  <si>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</si>
  <si>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</si>
  <si>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</si>
  <si>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</si>
  <si>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</si>
  <si>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</si>
  <si>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</si>
  <si>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</si>
  <si>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</si>
  <si>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</si>
  <si>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</si>
  <si>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</si>
  <si>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</si>
  <si>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</si>
  <si>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</si>
  <si>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</si>
  <si>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</si>
  <si>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</si>
  <si>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</si>
  <si>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</si>
  <si>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</si>
  <si>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</si>
  <si>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</si>
  <si>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</si>
  <si>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</si>
  <si>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</si>
  <si>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</si>
  <si>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</si>
  <si>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</si>
  <si>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</si>
  <si>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</si>
  <si>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</si>
  <si>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</si>
  <si>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</si>
  <si>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</si>
  <si>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</si>
  <si>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</si>
  <si>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</si>
  <si>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</si>
  <si>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</si>
  <si>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</si>
  <si>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</si>
  <si>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</si>
  <si>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</si>
  <si>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</si>
  <si>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</si>
  <si>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</si>
  <si>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</si>
  <si>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</si>
  <si>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</si>
  <si>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</si>
  <si>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</si>
  <si>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</si>
  <si>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</si>
  <si>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</si>
  <si>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</si>
  <si>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</si>
  <si>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</si>
  <si>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</si>
  <si>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</si>
  <si>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</si>
  <si>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</si>
  <si>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</si>
  <si>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</si>
  <si>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</si>
  <si>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</si>
  <si>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</si>
  <si>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</si>
  <si>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</si>
  <si>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</si>
  <si>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</si>
  <si>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</si>
  <si>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</si>
  <si>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</si>
  <si>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</si>
  <si>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</si>
  <si>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</si>
  <si>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</si>
  <si>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</si>
  <si>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</si>
  <si>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</si>
  <si>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</si>
  <si>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</si>
  <si>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</si>
  <si>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</si>
  <si>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</si>
  <si>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</si>
  <si>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</si>
  <si>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</si>
  <si>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</si>
  <si>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</si>
  <si>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</si>
  <si>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</si>
  <si>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</si>
  <si>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</si>
  <si>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</si>
  <si>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</si>
  <si>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</si>
  <si>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</si>
  <si>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</si>
  <si>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</si>
  <si>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</si>
  <si>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</si>
  <si>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</si>
  <si>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</si>
  <si>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</si>
  <si>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</si>
  <si>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</si>
  <si>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</si>
  <si>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</si>
  <si>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</si>
  <si>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</si>
  <si>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</si>
  <si>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</si>
  <si>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</si>
  <si>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</si>
  <si>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</si>
  <si>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</si>
  <si>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</si>
  <si>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</si>
  <si>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</si>
  <si>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</si>
  <si>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</si>
  <si>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</si>
  <si>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</si>
  <si>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</si>
  <si>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</si>
  <si>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</si>
  <si>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</si>
  <si>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</si>
  <si>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</si>
  <si>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</si>
  <si>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</si>
  <si>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</si>
  <si>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</si>
  <si>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</si>
  <si>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</si>
  <si>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</si>
  <si>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</si>
  <si>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</si>
  <si>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</si>
  <si>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</si>
  <si>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</si>
  <si>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</si>
  <si>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</si>
  <si>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</si>
  <si>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</si>
  <si>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</si>
  <si>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</si>
  <si>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</si>
  <si>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</si>
  <si>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</si>
  <si>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</si>
  <si>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</si>
  <si>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</si>
  <si>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</si>
  <si>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</si>
  <si>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</si>
  <si>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</si>
  <si>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</si>
  <si>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</si>
  <si>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</si>
  <si>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</si>
  <si>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</si>
  <si>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</si>
  <si>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</si>
  <si>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</si>
  <si>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</si>
  <si>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</si>
  <si>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</si>
  <si>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</si>
  <si>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</si>
  <si>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</si>
  <si>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</si>
  <si>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</si>
  <si>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</si>
  <si>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</si>
  <si>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</si>
  <si>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</si>
  <si>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</si>
  <si>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</si>
  <si>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</si>
  <si>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</si>
  <si>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</si>
  <si>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</si>
  <si>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</si>
  <si>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</si>
  <si>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</si>
  <si>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</si>
  <si>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</si>
  <si>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</si>
  <si>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</si>
  <si>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</si>
  <si>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</si>
  <si>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</si>
  <si>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</si>
  <si>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</si>
  <si>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</si>
  <si>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</si>
  <si>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</si>
  <si>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</si>
  <si>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</si>
  <si>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</si>
  <si>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</si>
  <si>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</si>
  <si>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</si>
  <si>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</si>
  <si>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</si>
  <si>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</si>
  <si>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</si>
  <si>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</si>
  <si>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</si>
  <si>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</si>
  <si>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</si>
  <si>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</si>
  <si>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</si>
  <si>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</si>
  <si>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</si>
  <si>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</si>
  <si>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</si>
  <si>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</si>
  <si>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</si>
  <si>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</si>
  <si>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</si>
  <si>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</si>
  <si>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</si>
  <si>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</si>
  <si>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</si>
  <si>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</si>
  <si>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</si>
  <si>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</si>
  <si>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</si>
  <si>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</si>
  <si>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</si>
  <si>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</si>
  <si>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</si>
  <si>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</si>
  <si>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</si>
  <si>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</si>
  <si>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</si>
  <si>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</si>
  <si>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</si>
  <si>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</si>
  <si>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</si>
  <si>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</si>
  <si>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</si>
  <si>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</si>
  <si>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</si>
  <si>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</si>
  <si>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</si>
  <si>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</si>
  <si>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</si>
  <si>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</si>
  <si>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</si>
  <si>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</si>
  <si>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</si>
  <si>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</si>
  <si>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</si>
  <si>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</si>
  <si>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</si>
  <si>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</si>
  <si>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</si>
  <si>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</si>
  <si>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</si>
  <si>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</si>
  <si>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</si>
  <si>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</si>
  <si>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</si>
  <si>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</si>
  <si>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</si>
  <si>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</si>
  <si>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</si>
  <si>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</si>
  <si>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</si>
  <si>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</si>
  <si>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</si>
  <si>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</si>
  <si>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</si>
  <si>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</si>
  <si>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</si>
  <si>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</si>
  <si>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</si>
  <si>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</si>
  <si>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</si>
  <si>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</si>
  <si>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</si>
  <si>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</si>
  <si>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</si>
  <si>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</si>
  <si>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</si>
  <si>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</si>
  <si>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</si>
  <si>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</si>
  <si>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</si>
  <si>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</si>
  <si>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</si>
  <si>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</si>
  <si>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</si>
  <si>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</si>
  <si>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</si>
  <si>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</si>
  <si>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</si>
  <si>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</si>
  <si>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</si>
  <si>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</si>
  <si>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</si>
  <si>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</si>
  <si>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</si>
  <si>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</si>
  <si>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</si>
  <si>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</si>
  <si>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</si>
  <si>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</si>
  <si>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</si>
  <si>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</si>
  <si>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</si>
  <si>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</si>
  <si>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</si>
  <si>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</si>
  <si>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</si>
  <si>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</si>
  <si>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</si>
  <si>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</si>
  <si>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</si>
  <si>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</si>
  <si>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</si>
  <si>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</si>
  <si>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</si>
  <si>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</si>
  <si>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</si>
  <si>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</si>
  <si>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</si>
  <si>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</si>
  <si>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</si>
  <si>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</si>
  <si>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</si>
  <si>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</si>
  <si>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</si>
  <si>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</si>
  <si>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</si>
  <si>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</si>
  <si>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</si>
  <si>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</si>
  <si>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</si>
  <si>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</si>
  <si>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</si>
  <si>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</si>
  <si>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</si>
  <si>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</si>
  <si>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</si>
  <si>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</si>
  <si>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</si>
  <si>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</si>
  <si>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</si>
  <si>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</si>
  <si>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</si>
  <si>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</si>
  <si>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</si>
  <si>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</si>
  <si>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</si>
  <si>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</si>
  <si>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</si>
  <si>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</si>
  <si>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</si>
  <si>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</si>
  <si>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</si>
  <si>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</si>
  <si>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</si>
  <si>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</si>
  <si>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</si>
  <si>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</si>
  <si>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</si>
  <si>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</si>
  <si>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</si>
  <si>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</si>
  <si>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</si>
  <si>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</si>
  <si>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</si>
  <si>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</si>
  <si>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</si>
  <si>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</si>
  <si>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</si>
  <si>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</si>
  <si>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</si>
  <si>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</si>
  <si>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</si>
  <si>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</si>
  <si>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</si>
  <si>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Dobojinvest a.d. Doboj</t>
  </si>
  <si>
    <t>DOIN-R-A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</si>
  <si>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</si>
  <si>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</si>
  <si>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</si>
  <si>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</si>
  <si>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</si>
  <si>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</si>
  <si>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</si>
  <si>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</si>
  <si>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</si>
  <si>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</si>
  <si>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</si>
  <si>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</si>
  <si>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</si>
  <si>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</si>
  <si>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</si>
  <si>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</si>
  <si>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</si>
  <si>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</si>
  <si>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</si>
  <si>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</si>
  <si>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</si>
  <si>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</si>
  <si>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</si>
  <si>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</si>
  <si>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</si>
  <si>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</si>
  <si>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</si>
  <si>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</si>
  <si>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</si>
  <si>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</si>
  <si>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</si>
  <si>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</si>
  <si>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</si>
  <si>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</si>
  <si>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MATE-R-A</t>
  </si>
  <si>
    <t xml:space="preserve">Makedonska banka ad Skoplje </t>
  </si>
  <si>
    <t>MKB</t>
  </si>
  <si>
    <t>Novi Bimeks d.d. Brčko - u stečaju</t>
  </si>
  <si>
    <t>NBS9-R-A</t>
  </si>
  <si>
    <t>POST-R-A</t>
  </si>
  <si>
    <t>Poslovna zona a.d. Banja Luka</t>
  </si>
  <si>
    <t>PZBL-R-A</t>
  </si>
  <si>
    <t>Ratarstvo a.d. Nova Topola - u stečaju</t>
  </si>
  <si>
    <t>RATA-R-A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</si>
  <si>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</si>
  <si>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</si>
  <si>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</si>
  <si>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</si>
  <si>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</si>
  <si>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</si>
  <si>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</si>
  <si>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</si>
  <si>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Saničani a.d. Prijedor</t>
  </si>
  <si>
    <t>SNCN-R-A</t>
  </si>
  <si>
    <t>Sarajevska pivara d.d. Sarajevo</t>
  </si>
  <si>
    <t>SRPVRK1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</si>
  <si>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</si>
  <si>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</si>
  <si>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</si>
  <si>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</si>
  <si>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</si>
  <si>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</si>
  <si>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</si>
  <si>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</si>
  <si>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Veleprehrana a.d. Banja Luka</t>
  </si>
  <si>
    <t>VLPH-R-A</t>
  </si>
  <si>
    <t>Velepromet a.d. Prijedor</t>
  </si>
  <si>
    <t>VLPR-R-A</t>
  </si>
  <si>
    <t>Žitopromet d.d. Brčko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</si>
  <si>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</si>
  <si>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</si>
  <si>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</si>
  <si>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</si>
  <si>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</si>
  <si>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</si>
  <si>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</si>
  <si>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</si>
  <si>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</si>
  <si>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</si>
  <si>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</si>
  <si>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</si>
  <si>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</si>
  <si>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</si>
  <si>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</si>
  <si>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</si>
  <si>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</si>
  <si>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</si>
  <si>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</si>
  <si>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</si>
  <si>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</si>
  <si>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</si>
  <si>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</si>
  <si>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</si>
  <si>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</si>
  <si>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</si>
  <si>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</si>
  <si>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</si>
  <si>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</si>
  <si>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</si>
  <si>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</si>
  <si>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</si>
  <si>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</si>
  <si>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</si>
  <si>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</si>
  <si>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</si>
  <si>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</si>
  <si>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</si>
  <si>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</si>
  <si>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</si>
  <si>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</si>
  <si>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Alibaba Group Holding Limited</t>
  </si>
  <si>
    <t>BABA</t>
  </si>
  <si>
    <t>IBM</t>
  </si>
  <si>
    <t>Jugopetrol a.d. Podgorica</t>
  </si>
  <si>
    <t>JGPK</t>
  </si>
  <si>
    <t>KD</t>
  </si>
  <si>
    <t>Metalac a.d. Gornji Milanovac</t>
  </si>
  <si>
    <t>MTLC</t>
  </si>
  <si>
    <t>Valamar Riviera d.d. Porec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</si>
  <si>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</si>
  <si>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</si>
  <si>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</si>
  <si>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</si>
  <si>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</si>
  <si>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</si>
  <si>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</si>
  <si>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</si>
  <si>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</si>
  <si>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</si>
  <si>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</si>
  <si>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</si>
  <si>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</si>
  <si>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</si>
  <si>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</si>
  <si>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</si>
  <si>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</si>
  <si>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</si>
  <si>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</si>
  <si>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</si>
  <si>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</si>
  <si>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</si>
  <si>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</si>
  <si>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</si>
  <si>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</si>
  <si>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</si>
  <si>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</si>
  <si>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</si>
  <si>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</si>
  <si>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</si>
  <si>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</si>
  <si>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</si>
  <si>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</si>
  <si>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</si>
  <si>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</si>
  <si>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</si>
  <si>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</si>
  <si>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</si>
  <si>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</si>
  <si>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</si>
  <si>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</si>
  <si>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</si>
  <si>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</si>
  <si>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</si>
  <si>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</si>
  <si>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</si>
  <si>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</si>
  <si>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</si>
  <si>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</si>
  <si>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</si>
  <si>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</si>
  <si>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</si>
  <si>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</si>
  <si>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</si>
  <si>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</si>
  <si>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</si>
  <si>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</si>
  <si>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</si>
  <si>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</si>
  <si>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</si>
  <si>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</si>
  <si>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</si>
  <si>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</si>
  <si>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</si>
  <si>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</si>
  <si>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</si>
  <si>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</si>
  <si>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</si>
  <si>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</si>
  <si>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</si>
  <si>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</si>
  <si>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</si>
  <si>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</si>
  <si>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</si>
  <si>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</si>
  <si>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</si>
  <si>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</si>
  <si>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</si>
  <si>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</si>
  <si>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</si>
  <si>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</si>
  <si>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</si>
  <si>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</si>
  <si>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</si>
  <si>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</si>
  <si>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</si>
  <si>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</si>
  <si>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</si>
  <si>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</si>
  <si>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</si>
  <si>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</si>
  <si>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</si>
  <si>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</si>
  <si>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</si>
  <si>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</si>
  <si>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</si>
  <si>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</si>
  <si>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</si>
  <si>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</si>
  <si>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</si>
  <si>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</si>
  <si>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</si>
  <si>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</si>
  <si>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</si>
  <si>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</si>
  <si>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</si>
  <si>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</si>
  <si>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</si>
  <si>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</si>
  <si>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</si>
  <si>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</si>
  <si>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</si>
  <si>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</si>
  <si>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</si>
  <si>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</si>
  <si>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</si>
  <si>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</si>
  <si>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</si>
  <si>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</si>
  <si>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</si>
  <si>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</si>
  <si>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</si>
  <si>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</si>
  <si>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</si>
  <si>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</si>
  <si>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</si>
  <si>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</si>
  <si>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</si>
  <si>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</si>
  <si>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</si>
  <si>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</si>
  <si>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</si>
  <si>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</si>
  <si>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</si>
  <si>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</si>
  <si>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</si>
  <si>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</si>
  <si>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</si>
  <si>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</si>
  <si>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</si>
  <si>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</si>
  <si>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</si>
  <si>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</si>
  <si>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</si>
  <si>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</si>
  <si>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</si>
  <si>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</si>
  <si>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</si>
  <si>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</si>
  <si>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</si>
  <si>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</si>
  <si>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</si>
  <si>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</si>
  <si>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</si>
  <si>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</si>
  <si>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</si>
  <si>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</si>
  <si>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</si>
  <si>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</si>
  <si>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</si>
  <si>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</si>
  <si>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</si>
  <si>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</si>
  <si>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</si>
  <si>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</si>
  <si>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</si>
  <si>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</si>
  <si>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</si>
  <si>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</si>
  <si>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</si>
  <si>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</si>
  <si>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</si>
  <si>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</si>
  <si>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</si>
  <si>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</si>
  <si>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</si>
  <si>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</si>
  <si>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</si>
  <si>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</si>
  <si>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</si>
  <si>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</si>
  <si>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</si>
  <si>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</si>
  <si>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</si>
  <si>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</si>
  <si>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</si>
  <si>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</si>
  <si>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</si>
  <si>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</si>
  <si>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</si>
  <si>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</si>
  <si>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</si>
  <si>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</si>
  <si>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</si>
  <si>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</si>
  <si>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</si>
  <si>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</si>
  <si>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</si>
  <si>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</si>
  <si>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</si>
  <si>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</si>
  <si>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</si>
  <si>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</si>
  <si>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</si>
  <si>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</si>
  <si>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</si>
  <si>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</si>
  <si>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</si>
  <si>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</si>
  <si>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</si>
  <si>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</si>
  <si>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</si>
  <si>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</si>
  <si>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</si>
  <si>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</si>
  <si>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</si>
  <si>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</si>
  <si>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</si>
  <si>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</si>
  <si>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</si>
  <si>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</si>
  <si>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</si>
  <si>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</si>
  <si>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</si>
  <si>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</si>
  <si>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</si>
  <si>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</si>
  <si>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</si>
  <si>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</si>
  <si>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</si>
  <si>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</si>
  <si>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</si>
  <si>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</si>
  <si>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</si>
  <si>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</si>
  <si>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</si>
  <si>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</si>
  <si>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</si>
  <si>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</si>
  <si>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</si>
  <si>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</si>
  <si>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</si>
  <si>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</si>
  <si>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</si>
  <si>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</si>
  <si>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</si>
  <si>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</si>
  <si>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</si>
  <si>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</si>
  <si>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</si>
  <si>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</si>
  <si>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</si>
  <si>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</si>
  <si>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</si>
  <si>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</si>
  <si>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</si>
  <si>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</si>
  <si>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</si>
  <si>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</si>
  <si>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</si>
  <si>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</si>
  <si>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</si>
  <si>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</si>
  <si>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</si>
  <si>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</si>
  <si>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</si>
  <si>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</si>
  <si>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</si>
  <si>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</si>
  <si>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</si>
  <si>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</si>
  <si>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</si>
  <si>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</si>
  <si>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</si>
  <si>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</si>
  <si>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</si>
  <si>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</si>
  <si>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</si>
  <si>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</si>
  <si>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</si>
  <si>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</si>
  <si>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</si>
  <si>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</si>
  <si>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</si>
  <si>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</si>
  <si>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</si>
  <si>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</si>
  <si>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</si>
  <si>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</si>
  <si>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</si>
  <si>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</si>
  <si>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</si>
  <si>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</si>
  <si>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</si>
  <si>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</si>
  <si>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</si>
  <si>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</si>
  <si>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</si>
  <si>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</si>
  <si>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</si>
  <si>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</si>
  <si>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</si>
  <si>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</si>
  <si>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</si>
  <si>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</si>
  <si>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</si>
  <si>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</si>
  <si>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</si>
  <si>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</si>
  <si>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</si>
  <si>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</si>
  <si>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</si>
  <si>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</si>
  <si>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</si>
  <si>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</si>
  <si>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</si>
  <si>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</si>
  <si>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RSDS-O-J</t>
  </si>
  <si>
    <t>OMIF Maximus fund</t>
  </si>
  <si>
    <t>ZTR9-R-C</t>
  </si>
  <si>
    <t>Nenad Tomović    Goran Klincov</t>
  </si>
  <si>
    <t>Naziv društva za upravljanje investicionim fondom: DUIF Kristal invest A.D. Banja Luka</t>
  </si>
  <si>
    <t>XII</t>
  </si>
  <si>
    <t>XVI</t>
  </si>
  <si>
    <t>XIV</t>
  </si>
  <si>
    <t>XV</t>
  </si>
  <si>
    <t>XVII</t>
  </si>
  <si>
    <t>VIII</t>
  </si>
  <si>
    <t>V</t>
  </si>
  <si>
    <t>VI</t>
  </si>
  <si>
    <t>X</t>
  </si>
  <si>
    <t>VII</t>
  </si>
  <si>
    <t>IX</t>
  </si>
  <si>
    <t>XX</t>
  </si>
  <si>
    <t>RIVP</t>
  </si>
  <si>
    <t>MF BANKA BANJA LUKA</t>
  </si>
  <si>
    <t>IZVJEŠTAJ O NEREALIZOVANIM DOBICIMA (GUBICIMA)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</si>
  <si>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</si>
  <si>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</si>
  <si>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</si>
  <si>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</si>
  <si>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</si>
  <si>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</si>
  <si>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</si>
  <si>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</si>
  <si>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</si>
  <si>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Sarajevska pivara d.d. Sarajevo / SRPVRK1</t>
  </si>
  <si>
    <t>Birač a.d Zvornik - u stečaju / BIRA-R-A</t>
  </si>
  <si>
    <t>Dobojinvest a.d. Doboj / DOIN-R-A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</si>
  <si>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</si>
  <si>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</si>
  <si>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</si>
  <si>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</si>
  <si>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</si>
  <si>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</si>
  <si>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</si>
  <si>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</si>
  <si>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</si>
  <si>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</si>
  <si>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</si>
  <si>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</si>
  <si>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</si>
  <si>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</si>
  <si>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</si>
  <si>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Rudnici željezne rude Ljubija a.d. Prijedor / LJUB-R-A</t>
  </si>
  <si>
    <t>Luka a.d. Šamac / LKSM-R-A</t>
  </si>
  <si>
    <t>Matex a.d. Banja Luka / MATE-R-A</t>
  </si>
  <si>
    <t>Novi Bimeks d.d. Brčko - u stečaju / NBS9-R-A</t>
  </si>
  <si>
    <t>Pošte Srpske a.d. Banja Luka / POST-R-A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</si>
  <si>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</si>
  <si>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</si>
  <si>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</si>
  <si>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</si>
  <si>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</si>
  <si>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</si>
  <si>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</si>
  <si>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</si>
  <si>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</si>
  <si>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</si>
  <si>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</si>
  <si>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Veleprehrana a.d. Banja Luka / VLPH-R-A</t>
  </si>
  <si>
    <t>Velepromet a.d. Prijedor / VLPR-R-A</t>
  </si>
  <si>
    <t>Žitopromet d.d. Brčko / ZTR9-R-C</t>
  </si>
  <si>
    <t>Volkswagen AG Vz / VOW3</t>
  </si>
  <si>
    <t>Valamar Riviera d.d. Poreč / RIVP</t>
  </si>
  <si>
    <t>Jugopetrol a.d. Podgorica / JGPK</t>
  </si>
  <si>
    <t>Crnogorski telekom a.d. Podgorica / TECG</t>
  </si>
  <si>
    <t>Makedonska banka ad Skoplje  / MKB</t>
  </si>
  <si>
    <t>Agrobanka ad Beograd / AGBN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</si>
  <si>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</si>
  <si>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</si>
  <si>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</si>
  <si>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</si>
  <si>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>Kyndryl Holdings Inc. / KD</t>
  </si>
  <si>
    <t xml:space="preserve">Redovne akcije </t>
  </si>
  <si>
    <t>Prioritetne akcije</t>
  </si>
  <si>
    <t>Akcije ZIF</t>
  </si>
  <si>
    <t>REPUBLIKA SRPSKA 3,20% 10/06/25 / RSBD-O20</t>
  </si>
  <si>
    <t>Republika Srpska- stara devizna štednja 9 / RSDS-O-I</t>
  </si>
  <si>
    <t>Rep. Srpska stara devizna stednja 10 / RSDS-O-J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</si>
  <si>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</si>
  <si>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</si>
  <si>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</si>
  <si>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</si>
  <si>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</si>
  <si>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</si>
  <si>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</si>
  <si>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>Devon Energy Corporation</t>
  </si>
  <si>
    <t>DVN</t>
  </si>
  <si>
    <t>Devon Energy Corporation / DVN</t>
  </si>
  <si>
    <t>SR Njemačka</t>
  </si>
  <si>
    <t>BO80</t>
  </si>
  <si>
    <t>Deutschland, Bundesrepublik / BO80</t>
  </si>
  <si>
    <t>MF BANKA 28/01/25</t>
  </si>
  <si>
    <t>INVESTICIONOG FONDA  za period 01.01.- 31.12.2023 godine</t>
  </si>
  <si>
    <t>UPRAVLJAČKA NAKNADA</t>
  </si>
  <si>
    <t>Dana, 09.02.2024</t>
  </si>
  <si>
    <t>Bojan Blagojević, broj licence SR 0532/24</t>
  </si>
  <si>
    <t>na dan 31.03.2024. godine</t>
  </si>
  <si>
    <t>na dan 31.03.2024  godine</t>
  </si>
  <si>
    <t>Pfizer Inc</t>
  </si>
  <si>
    <t>PFE</t>
  </si>
  <si>
    <t>na dan 31.03.2024 godine</t>
  </si>
  <si>
    <t>IMOVINE na dan 31.03.2024 godine</t>
  </si>
  <si>
    <t xml:space="preserve"> na dan 31.03.2024  godine</t>
  </si>
  <si>
    <t>Pfizer Inc / PFE</t>
  </si>
  <si>
    <t>Na dan 31.03.2024</t>
  </si>
  <si>
    <t>II- PRIHODI OD POVEZANIH LICA za period od 01.01. do 31.03.2024.</t>
  </si>
  <si>
    <t>III-ISPLATE POVEZANIM LICIMA za period od 01.01.-31.03.2024.</t>
  </si>
  <si>
    <t>Revalorizacija fin. sredstava po fer vrijednosti kroz ostali ukupni rezultat</t>
  </si>
  <si>
    <t>Kumulativni nerealizovani  dobitak (gubitak) priznat kroz bilans uspjeha</t>
  </si>
  <si>
    <t xml:space="preserve">od 01.01.2024. -  31.03.2024.  godine </t>
  </si>
  <si>
    <t>Dana, 19.04.2024.</t>
  </si>
  <si>
    <t>za period 01.01.2024. -  31.03.2024. god.</t>
  </si>
  <si>
    <t xml:space="preserve"> za period od 01.01.2024. - 31.03.2024. godine</t>
  </si>
  <si>
    <t>za period 01.01.2024. - 31.03.2024 godine</t>
  </si>
  <si>
    <t>Dana 19.04.2024</t>
  </si>
  <si>
    <t>Dana, 19.04.2024</t>
  </si>
  <si>
    <t>INVESTICIONOG FONDA za period  01.01.2024 - 31.03.2024 godine</t>
  </si>
  <si>
    <t>INVESTICIONOG FONDA  za period 01.01.2024- 31.03.2024 godine</t>
  </si>
  <si>
    <t>XI</t>
  </si>
  <si>
    <t>XVIII-1</t>
  </si>
  <si>
    <t>XVIII-2</t>
  </si>
  <si>
    <t>XIX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</si>
</sst>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13" fillId="0" borderId="0"/>
    <xf numFmtId="0" fontId="5" fillId="0" borderId="0"/>
  </cellStyleXfs>
  <cellXfs count="265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1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164" fontId="0" fillId="0" borderId="1" xfId="0" applyNumberFormat="1" applyFont="1" applyBorder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/>
    <xf numFmtId="165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right"/>
    </xf>
    <xf numFmtId="3" fontId="12" fillId="0" borderId="1" xfId="0" applyNumberFormat="1" applyFont="1" applyFill="1" applyBorder="1"/>
    <xf numFmtId="0" fontId="14" fillId="2" borderId="0" xfId="11" applyNumberFormat="1" applyFont="1" applyFill="1" applyBorder="1" applyAlignment="1" applyProtection="1"/>
    <xf numFmtId="0" fontId="14" fillId="2" borderId="0" xfId="11" applyNumberFormat="1" applyFont="1" applyFill="1" applyBorder="1" applyAlignment="1" applyProtection="1">
      <alignment horizontal="center"/>
    </xf>
    <xf numFmtId="0" fontId="14" fillId="2" borderId="3" xfId="11" applyNumberFormat="1" applyFont="1" applyFill="1" applyBorder="1" applyAlignment="1" applyProtection="1">
      <alignment horizontal="center" vertical="center" wrapText="1"/>
    </xf>
    <xf numFmtId="0" fontId="14" fillId="2" borderId="3" xfId="11" applyNumberFormat="1" applyFont="1" applyFill="1" applyBorder="1" applyAlignment="1" applyProtection="1">
      <alignment horizontal="center" vertical="top" wrapText="1"/>
    </xf>
    <xf numFmtId="0" fontId="14" fillId="2" borderId="0" xfId="11" applyNumberFormat="1" applyFont="1" applyFill="1" applyBorder="1" applyAlignment="1" applyProtection="1">
      <alignment horizontal="left" vertical="center"/>
    </xf>
    <xf numFmtId="0" fontId="14" fillId="2" borderId="0" xfId="11" applyNumberFormat="1" applyFont="1" applyFill="1" applyBorder="1" applyAlignment="1" applyProtection="1">
      <alignment horizontal="left"/>
    </xf>
    <xf numFmtId="0" fontId="14" fillId="2" borderId="2" xfId="11" applyNumberFormat="1" applyFont="1" applyFill="1" applyBorder="1" applyAlignment="1" applyProtection="1">
      <alignment horizontal="left"/>
    </xf>
    <xf numFmtId="3" fontId="14" fillId="2" borderId="0" xfId="11" applyNumberFormat="1" applyFont="1" applyFill="1" applyBorder="1" applyAlignment="1" applyProtection="1"/>
    <xf numFmtId="3" fontId="14" fillId="2" borderId="0" xfId="11" applyNumberFormat="1" applyFont="1" applyFill="1" applyBorder="1" applyAlignment="1" applyProtection="1">
      <alignment horizontal="center"/>
    </xf>
    <xf numFmtId="3" fontId="14" fillId="2" borderId="3" xfId="11" applyNumberFormat="1" applyFont="1" applyFill="1" applyBorder="1" applyAlignment="1" applyProtection="1">
      <alignment horizontal="center" vertical="center" wrapText="1"/>
    </xf>
    <xf numFmtId="3" fontId="14" fillId="2" borderId="3" xfId="11" applyNumberFormat="1" applyFont="1" applyFill="1" applyBorder="1" applyAlignment="1" applyProtection="1">
      <alignment horizontal="center" vertical="top" wrapText="1"/>
    </xf>
    <xf numFmtId="14" fontId="14" fillId="2" borderId="3" xfId="11" applyNumberFormat="1" applyFont="1" applyFill="1" applyBorder="1" applyAlignment="1" applyProtection="1">
      <alignment vertical="top"/>
    </xf>
    <xf numFmtId="0" fontId="14" fillId="2" borderId="4" xfId="11" applyNumberFormat="1" applyFont="1" applyFill="1" applyBorder="1" applyAlignment="1" applyProtection="1">
      <alignment horizontal="left" vertical="top"/>
    </xf>
    <xf numFmtId="166" fontId="14" fillId="2" borderId="7" xfId="11" applyNumberFormat="1" applyFont="1" applyFill="1" applyBorder="1" applyAlignment="1" applyProtection="1">
      <alignment vertical="top" wrapText="1"/>
    </xf>
    <xf numFmtId="0" fontId="14" fillId="2" borderId="4" xfId="11" applyNumberFormat="1" applyFont="1" applyFill="1" applyBorder="1" applyAlignment="1" applyProtection="1">
      <alignment horizontal="left" vertical="center"/>
    </xf>
    <xf numFmtId="166" fontId="14" fillId="2" borderId="3" xfId="11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166" fontId="1" fillId="0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right"/>
    </xf>
    <xf numFmtId="0" fontId="1" fillId="2" borderId="2" xfId="1" applyNumberFormat="1" applyFont="1" applyFill="1" applyBorder="1" applyAlignment="1" applyProtection="1">
      <alignment horizontal="right"/>
    </xf>
    <xf numFmtId="0" fontId="5" fillId="0" borderId="0" xfId="1"/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167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wrapText="1"/>
    </xf>
    <xf numFmtId="0" fontId="16" fillId="2" borderId="0" xfId="1" applyNumberFormat="1" applyFont="1" applyFill="1" applyBorder="1" applyAlignment="1" applyProtection="1">
      <alignment horizontal="left" vertical="center"/>
    </xf>
    <xf numFmtId="0" fontId="16" fillId="2" borderId="0" xfId="1" applyNumberFormat="1" applyFont="1" applyFill="1" applyBorder="1" applyAlignment="1" applyProtection="1">
      <alignment horizontal="center" vertical="center"/>
    </xf>
    <xf numFmtId="0" fontId="16" fillId="2" borderId="0" xfId="1" applyNumberFormat="1" applyFont="1" applyFill="1" applyBorder="1" applyAlignment="1" applyProtection="1">
      <alignment horizontal="center"/>
    </xf>
    <xf numFmtId="167" fontId="16" fillId="2" borderId="0" xfId="1" applyNumberFormat="1" applyFont="1" applyFill="1" applyBorder="1" applyAlignment="1" applyProtection="1">
      <alignment vertical="center"/>
    </xf>
    <xf numFmtId="0" fontId="16" fillId="2" borderId="0" xfId="1" applyNumberFormat="1" applyFont="1" applyFill="1" applyBorder="1" applyAlignment="1" applyProtection="1">
      <alignment horizontal="right"/>
    </xf>
    <xf numFmtId="168" fontId="16" fillId="2" borderId="0" xfId="1" applyNumberFormat="1" applyFont="1" applyFill="1" applyBorder="1" applyAlignment="1" applyProtection="1">
      <alignment horizontal="right"/>
    </xf>
    <xf numFmtId="166" fontId="16" fillId="2" borderId="0" xfId="1" applyNumberFormat="1" applyFont="1" applyFill="1" applyBorder="1" applyAlignment="1" applyProtection="1">
      <alignment horizontal="right"/>
    </xf>
    <xf numFmtId="167" fontId="16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6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3" xfId="1" applyNumberFormat="1" applyFont="1" applyFill="1" applyBorder="1" applyAlignment="1" applyProtection="1">
      <alignment horizontal="center" vertical="center"/>
    </xf>
    <xf numFmtId="167" fontId="1" fillId="2" borderId="3" xfId="1" applyNumberFormat="1" applyFont="1" applyFill="1" applyBorder="1" applyAlignment="1" applyProtection="1">
      <alignment vertical="center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8" fontId="1" fillId="2" borderId="3" xfId="1" applyNumberFormat="1" applyFont="1" applyFill="1" applyBorder="1" applyAlignment="1" applyProtection="1">
      <alignment horizontal="right" vertical="top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9" fontId="1" fillId="2" borderId="6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7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vertical="top"/>
    </xf>
    <xf numFmtId="169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vertical="top"/>
    </xf>
    <xf numFmtId="167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horizontal="right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0" xfId="1" applyNumberFormat="1" applyFont="1" applyFill="1" applyBorder="1" applyAlignment="1" applyProtection="1">
      <alignment horizontal="right"/>
    </xf>
    <xf numFmtId="0" fontId="1" fillId="2" borderId="4" xfId="1" applyNumberFormat="1" applyFont="1" applyFill="1" applyBorder="1" applyAlignment="1" applyProtection="1">
      <alignment wrapText="1"/>
    </xf>
    <xf numFmtId="0" fontId="1" fillId="2" borderId="3" xfId="1" applyNumberFormat="1" applyFont="1" applyFill="1" applyBorder="1" applyAlignment="1" applyProtection="1">
      <alignment wrapText="1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171" fontId="1" fillId="2" borderId="0" xfId="1" applyNumberFormat="1" applyFont="1" applyFill="1" applyBorder="1" applyAlignment="1" applyProtection="1"/>
    <xf numFmtId="172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16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173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74" fontId="1" fillId="2" borderId="3" xfId="1" applyNumberFormat="1" applyFont="1" applyFill="1" applyBorder="1" applyAlignment="1" applyProtection="1">
      <alignment horizontal="center" vertical="center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6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6" fontId="1" fillId="2" borderId="3" xfId="1" applyNumberFormat="1" applyFont="1" applyFill="1" applyBorder="1" applyAlignment="1" applyProtection="1">
      <alignment horizontal="center" wrapText="1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7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indent="5"/>
    </xf>
    <xf numFmtId="0" fontId="1" fillId="2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 indent="1"/>
    </xf>
    <xf numFmtId="0" fontId="1" fillId="2" borderId="2" xfId="1" applyNumberFormat="1" applyFont="1" applyFill="1" applyBorder="1" applyAlignment="1" applyProtection="1">
      <alignment horizontal="center" wrapText="1"/>
    </xf>
    <xf numFmtId="0" fontId="15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168" fontId="1" fillId="2" borderId="7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textRotation="90" wrapText="1"/>
    </xf>
    <xf numFmtId="167" fontId="1" fillId="2" borderId="8" xfId="1" applyNumberFormat="1" applyFont="1" applyFill="1" applyBorder="1" applyAlignment="1" applyProtection="1">
      <alignment horizontal="center" vertical="center" textRotation="90" wrapText="1"/>
    </xf>
    <xf numFmtId="167" fontId="1" fillId="2" borderId="9" xfId="1" applyNumberFormat="1" applyFont="1" applyFill="1" applyBorder="1" applyAlignment="1" applyProtection="1">
      <alignment horizontal="center" vertical="center" textRotation="90" wrapText="1"/>
    </xf>
    <xf numFmtId="166" fontId="1" fillId="2" borderId="7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7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7" fontId="1" fillId="2" borderId="8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5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166" fontId="1" fillId="2" borderId="4" xfId="1" applyNumberFormat="1" applyFont="1" applyFill="1" applyBorder="1" applyAlignment="1" applyProtection="1">
      <alignment horizontal="right"/>
    </xf>
    <xf numFmtId="166" fontId="1" fillId="2" borderId="5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5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5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/>
    <xf numFmtId="0" fontId="1" fillId="0" borderId="5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166" fontId="1" fillId="0" borderId="4" xfId="1" applyNumberFormat="1" applyFont="1" applyFill="1" applyBorder="1" applyAlignment="1" applyProtection="1">
      <alignment horizontal="center"/>
    </xf>
    <xf numFmtId="166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6" xfId="1" applyNumberFormat="1" applyFont="1" applyFill="1" applyBorder="1" applyAlignment="1" applyProtection="1">
      <alignment horizontal="left" vertical="center" wrapText="1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6" xfId="1" applyNumberFormat="1" applyFont="1" applyFill="1" applyBorder="1" applyAlignment="1" applyProtection="1">
      <alignment horizontal="center"/>
    </xf>
    <xf numFmtId="0" fontId="14" fillId="2" borderId="0" xfId="11" applyNumberFormat="1" applyFont="1" applyFill="1" applyBorder="1" applyAlignment="1" applyProtection="1">
      <alignment horizontal="center"/>
    </xf>
    <xf numFmtId="0" fontId="14" fillId="2" borderId="0" xfId="11" applyNumberFormat="1" applyFont="1" applyFill="1" applyBorder="1" applyAlignment="1" applyProtection="1">
      <alignment horizontal="center" wrapText="1"/>
    </xf>
    <xf numFmtId="0" fontId="14" fillId="2" borderId="2" xfId="11" applyNumberFormat="1" applyFont="1" applyFill="1" applyBorder="1" applyAlignment="1" applyProtection="1">
      <alignment horizontal="center"/>
    </xf>
  </cellXfs>
  <cellStyles count="13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5 2" xfId="12"/>
    <cellStyle name="Normal 6" xfId="6"/>
    <cellStyle name="Normal 6 2" xfId="10"/>
    <cellStyle name="Normal 7" xfId="7"/>
    <cellStyle name="Normal 7 2" xfId="9"/>
    <cellStyle name="Normal 8" xfId="8"/>
    <cellStyle name="Normal 9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4\FI_MAXIMUS%20FUND_31_03_24\RSBiHRegOsnovniIzvjestajiZaIF-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3\FI_MAXIMUS%20FUND_31_12_23\RSBiHRegOsnovniIzvjestajiZaIF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0 (2)"/>
      <sheetName val="11"/>
    </sheetNames>
    <sheetDataSet>
      <sheetData sheetId="0"/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abSelected="1" topLeftCell="A76" zoomScaleNormal="100" workbookViewId="0">
      <selection activeCell="B99" sqref="B99:C99"/>
    </sheetView>
  </sheetViews>
  <sheetFormatPr defaultRowHeight="15" x14ac:dyDescent="0.25"/>
  <cols>
    <col min="1" max="1" width="17.85546875" style="37" customWidth="1"/>
    <col min="2" max="2" width="57.42578125" style="38" customWidth="1"/>
    <col min="3" max="3" width="10.7109375" style="39" customWidth="1"/>
    <col min="4" max="4" width="13.85546875" style="37" bestFit="1" customWidth="1"/>
    <col min="5" max="5" width="11.140625" style="39" customWidth="1"/>
    <col min="6" max="6" width="14" style="39" customWidth="1"/>
    <col min="7" max="16384" width="9.140625" style="39"/>
  </cols>
  <sheetData>
    <row r="1" spans="1:6" ht="26.25" x14ac:dyDescent="0.25">
      <c r="A1" s="30" t="s">
        <v>87</v>
      </c>
      <c r="B1" s="31" t="s">
        <v>839</v>
      </c>
      <c r="C1" s="67"/>
      <c r="D1" s="31"/>
      <c r="E1" s="31"/>
    </row>
    <row r="2" spans="1:6" x14ac:dyDescent="0.25">
      <c r="A2" s="31" t="s">
        <v>88</v>
      </c>
      <c r="B2" s="31"/>
      <c r="C2" s="67"/>
      <c r="D2" s="31"/>
      <c r="E2" s="31"/>
    </row>
    <row r="3" spans="1:6" x14ac:dyDescent="0.25">
      <c r="A3" s="31" t="s">
        <v>89</v>
      </c>
      <c r="B3" s="31"/>
      <c r="C3" s="67"/>
      <c r="D3" s="31"/>
      <c r="E3" s="31"/>
    </row>
    <row r="4" spans="1:6" x14ac:dyDescent="0.25">
      <c r="A4" s="31" t="s">
        <v>90</v>
      </c>
      <c r="B4" s="31"/>
      <c r="C4" s="67"/>
      <c r="D4" s="31"/>
      <c r="E4" s="31"/>
    </row>
    <row r="5" spans="1:6" x14ac:dyDescent="0.25">
      <c r="A5" s="31" t="s">
        <v>91</v>
      </c>
      <c r="B5" s="31"/>
      <c r="C5" s="67"/>
      <c r="D5" s="31"/>
      <c r="E5" s="31"/>
    </row>
    <row r="6" spans="1:6" x14ac:dyDescent="0.25">
      <c r="A6" s="31" t="s">
        <v>320</v>
      </c>
      <c r="B6" s="31"/>
      <c r="C6" s="67"/>
      <c r="D6" s="31"/>
      <c r="E6" s="31"/>
    </row>
    <row r="7" spans="1:6" x14ac:dyDescent="0.25">
      <c r="A7" s="31"/>
      <c r="B7" s="31"/>
      <c r="C7" s="67"/>
      <c r="D7" s="31"/>
      <c r="E7" s="31"/>
    </row>
    <row r="8" spans="1:6" x14ac:dyDescent="0.25">
      <c r="A8" s="31"/>
      <c r="B8" s="32" t="s">
        <v>96</v>
      </c>
      <c r="C8" s="67"/>
      <c r="D8" s="31"/>
      <c r="E8" s="31"/>
    </row>
    <row r="9" spans="1:6" x14ac:dyDescent="0.25">
      <c r="A9" s="31"/>
      <c r="B9" s="32" t="s">
        <v>97</v>
      </c>
      <c r="C9" s="67"/>
      <c r="D9" s="31"/>
      <c r="E9" s="31"/>
    </row>
    <row r="10" spans="1:6" x14ac:dyDescent="0.25">
      <c r="A10" s="67"/>
      <c r="B10" s="67" t="s">
        <v>939</v>
      </c>
      <c r="C10" s="67"/>
      <c r="D10" s="31"/>
      <c r="E10" s="31"/>
    </row>
    <row r="11" spans="1:6" x14ac:dyDescent="0.25">
      <c r="A11" s="67"/>
      <c r="B11" s="31"/>
      <c r="C11" s="67"/>
      <c r="D11" s="31"/>
      <c r="E11" s="31"/>
    </row>
    <row r="12" spans="1:6" x14ac:dyDescent="0.25">
      <c r="A12" s="67"/>
      <c r="B12" s="31"/>
      <c r="C12" s="67"/>
      <c r="E12" s="31" t="s">
        <v>79</v>
      </c>
    </row>
    <row r="13" spans="1:6" ht="30.75" customHeight="1" x14ac:dyDescent="0.25">
      <c r="A13" s="33" t="s">
        <v>168</v>
      </c>
      <c r="B13" s="33" t="s">
        <v>167</v>
      </c>
      <c r="C13" s="34" t="s">
        <v>169</v>
      </c>
      <c r="D13" s="35" t="s">
        <v>170</v>
      </c>
      <c r="E13" s="33" t="s">
        <v>81</v>
      </c>
      <c r="F13" s="33" t="s">
        <v>82</v>
      </c>
    </row>
    <row r="14" spans="1:6" x14ac:dyDescent="0.25">
      <c r="A14" s="35">
        <v>1</v>
      </c>
      <c r="B14" s="33">
        <v>2</v>
      </c>
      <c r="C14" s="36">
        <v>3</v>
      </c>
      <c r="D14" s="40">
        <v>4</v>
      </c>
      <c r="E14" s="34">
        <v>5</v>
      </c>
      <c r="F14" s="34">
        <v>6</v>
      </c>
    </row>
    <row r="15" spans="1:6" x14ac:dyDescent="0.25">
      <c r="A15" s="35"/>
      <c r="B15" s="33" t="s">
        <v>100</v>
      </c>
      <c r="C15" s="34"/>
      <c r="D15" s="35"/>
      <c r="E15" s="41"/>
      <c r="F15" s="41"/>
    </row>
    <row r="16" spans="1:6" x14ac:dyDescent="0.25">
      <c r="A16" s="35">
        <v>10</v>
      </c>
      <c r="B16" s="33" t="s">
        <v>101</v>
      </c>
      <c r="C16" s="49" t="s">
        <v>961</v>
      </c>
      <c r="D16" s="42">
        <v>1</v>
      </c>
      <c r="E16" s="41">
        <v>1911750</v>
      </c>
      <c r="F16" s="41">
        <v>2732463</v>
      </c>
    </row>
    <row r="17" spans="1:6" ht="30" x14ac:dyDescent="0.25">
      <c r="A17" s="35"/>
      <c r="B17" s="33" t="s">
        <v>102</v>
      </c>
      <c r="C17" s="49"/>
      <c r="D17" s="42" t="s">
        <v>18</v>
      </c>
      <c r="E17" s="41">
        <f>E18+E22+E26</f>
        <v>34591397</v>
      </c>
      <c r="F17" s="41">
        <v>33014621</v>
      </c>
    </row>
    <row r="18" spans="1:6" ht="30" x14ac:dyDescent="0.25">
      <c r="A18" s="35" t="s">
        <v>0</v>
      </c>
      <c r="B18" s="33" t="s">
        <v>336</v>
      </c>
      <c r="C18" s="49" t="s">
        <v>843</v>
      </c>
      <c r="D18" s="42" t="s">
        <v>19</v>
      </c>
      <c r="E18" s="41">
        <f>E19</f>
        <v>23919245</v>
      </c>
      <c r="F18" s="41">
        <v>24072395</v>
      </c>
    </row>
    <row r="19" spans="1:6" x14ac:dyDescent="0.25">
      <c r="A19" s="35" t="s">
        <v>1</v>
      </c>
      <c r="B19" s="33" t="s">
        <v>305</v>
      </c>
      <c r="C19" s="49" t="s">
        <v>843</v>
      </c>
      <c r="D19" s="42">
        <v>4</v>
      </c>
      <c r="E19" s="41">
        <v>23919245</v>
      </c>
      <c r="F19" s="41">
        <v>24072395</v>
      </c>
    </row>
    <row r="20" spans="1:6" x14ac:dyDescent="0.25">
      <c r="A20" s="35" t="s">
        <v>2</v>
      </c>
      <c r="B20" s="33" t="s">
        <v>306</v>
      </c>
      <c r="C20" s="49"/>
      <c r="D20" s="42">
        <v>5</v>
      </c>
      <c r="E20" s="41"/>
      <c r="F20" s="41"/>
    </row>
    <row r="21" spans="1:6" ht="30" x14ac:dyDescent="0.25">
      <c r="A21" s="35" t="s">
        <v>3</v>
      </c>
      <c r="B21" s="33" t="s">
        <v>321</v>
      </c>
      <c r="C21" s="49"/>
      <c r="D21" s="42">
        <v>6</v>
      </c>
      <c r="E21" s="41"/>
      <c r="F21" s="41"/>
    </row>
    <row r="22" spans="1:6" ht="30" x14ac:dyDescent="0.25">
      <c r="A22" s="35">
        <v>21</v>
      </c>
      <c r="B22" s="33" t="s">
        <v>322</v>
      </c>
      <c r="C22" s="49" t="s">
        <v>843</v>
      </c>
      <c r="D22" s="42">
        <v>7</v>
      </c>
      <c r="E22" s="41">
        <f>E24+E25</f>
        <v>4815444</v>
      </c>
      <c r="F22" s="41">
        <v>4938322</v>
      </c>
    </row>
    <row r="23" spans="1:6" x14ac:dyDescent="0.25">
      <c r="A23" s="35" t="s">
        <v>278</v>
      </c>
      <c r="B23" s="33" t="s">
        <v>307</v>
      </c>
      <c r="C23" s="49"/>
      <c r="D23" s="42" t="s">
        <v>20</v>
      </c>
      <c r="E23" s="41"/>
      <c r="F23" s="41"/>
    </row>
    <row r="24" spans="1:6" x14ac:dyDescent="0.25">
      <c r="A24" s="35" t="s">
        <v>279</v>
      </c>
      <c r="B24" s="33" t="s">
        <v>323</v>
      </c>
      <c r="C24" s="49" t="s">
        <v>843</v>
      </c>
      <c r="D24" s="42" t="s">
        <v>21</v>
      </c>
      <c r="E24" s="41">
        <v>4783836</v>
      </c>
      <c r="F24" s="41">
        <v>4909947</v>
      </c>
    </row>
    <row r="25" spans="1:6" x14ac:dyDescent="0.25">
      <c r="A25" s="35" t="s">
        <v>280</v>
      </c>
      <c r="B25" s="33" t="s">
        <v>308</v>
      </c>
      <c r="C25" s="49" t="s">
        <v>844</v>
      </c>
      <c r="D25" s="42">
        <v>10</v>
      </c>
      <c r="E25" s="41">
        <v>31608</v>
      </c>
      <c r="F25" s="41">
        <v>28375</v>
      </c>
    </row>
    <row r="26" spans="1:6" ht="30" x14ac:dyDescent="0.25">
      <c r="A26" s="35">
        <v>22</v>
      </c>
      <c r="B26" s="33" t="s">
        <v>103</v>
      </c>
      <c r="C26" s="49"/>
      <c r="D26" s="42">
        <v>11</v>
      </c>
      <c r="E26" s="41">
        <f>E28+E29</f>
        <v>5856708</v>
      </c>
      <c r="F26" s="41">
        <v>4003904</v>
      </c>
    </row>
    <row r="27" spans="1:6" x14ac:dyDescent="0.25">
      <c r="A27" s="35" t="s">
        <v>281</v>
      </c>
      <c r="B27" s="33" t="s">
        <v>309</v>
      </c>
      <c r="C27" s="49"/>
      <c r="D27" s="42">
        <v>12</v>
      </c>
      <c r="F27" s="41"/>
    </row>
    <row r="28" spans="1:6" x14ac:dyDescent="0.25">
      <c r="A28" s="35" t="s">
        <v>282</v>
      </c>
      <c r="B28" s="33" t="s">
        <v>104</v>
      </c>
      <c r="C28" s="49" t="s">
        <v>845</v>
      </c>
      <c r="D28" s="42">
        <v>13</v>
      </c>
      <c r="E28" s="41">
        <v>5850000</v>
      </c>
      <c r="F28" s="41">
        <v>4000000</v>
      </c>
    </row>
    <row r="29" spans="1:6" ht="30" x14ac:dyDescent="0.25">
      <c r="A29" s="35" t="s">
        <v>283</v>
      </c>
      <c r="B29" s="33" t="s">
        <v>310</v>
      </c>
      <c r="C29" s="49" t="s">
        <v>846</v>
      </c>
      <c r="D29" s="42">
        <v>14</v>
      </c>
      <c r="E29" s="41">
        <v>6708</v>
      </c>
      <c r="F29" s="41">
        <v>3904</v>
      </c>
    </row>
    <row r="30" spans="1:6" x14ac:dyDescent="0.25">
      <c r="A30" s="35" t="s">
        <v>284</v>
      </c>
      <c r="B30" s="33" t="s">
        <v>324</v>
      </c>
      <c r="C30" s="49"/>
      <c r="D30" s="42">
        <v>15</v>
      </c>
      <c r="E30" s="41"/>
      <c r="F30" s="41"/>
    </row>
    <row r="31" spans="1:6" x14ac:dyDescent="0.25">
      <c r="A31" s="35">
        <v>240</v>
      </c>
      <c r="B31" s="33" t="s">
        <v>105</v>
      </c>
      <c r="C31" s="49"/>
      <c r="D31" s="42">
        <v>16</v>
      </c>
      <c r="E31" s="41"/>
      <c r="F31" s="41"/>
    </row>
    <row r="32" spans="1:6" ht="30" x14ac:dyDescent="0.25">
      <c r="A32" s="35" t="s">
        <v>4</v>
      </c>
      <c r="B32" s="33" t="s">
        <v>106</v>
      </c>
      <c r="C32" s="49"/>
      <c r="D32" s="42" t="s">
        <v>22</v>
      </c>
      <c r="E32" s="41">
        <f>E34+E35+E36+E37</f>
        <v>1255348</v>
      </c>
      <c r="F32" s="41">
        <v>883754</v>
      </c>
    </row>
    <row r="33" spans="1:6" x14ac:dyDescent="0.25">
      <c r="A33" s="35" t="s">
        <v>285</v>
      </c>
      <c r="B33" s="33" t="s">
        <v>325</v>
      </c>
      <c r="C33" s="49"/>
      <c r="D33" s="42">
        <v>18</v>
      </c>
      <c r="E33" s="41"/>
      <c r="F33" s="41"/>
    </row>
    <row r="34" spans="1:6" x14ac:dyDescent="0.25">
      <c r="A34" s="35" t="s">
        <v>286</v>
      </c>
      <c r="B34" s="33" t="s">
        <v>107</v>
      </c>
      <c r="C34" s="49" t="s">
        <v>845</v>
      </c>
      <c r="D34" s="42">
        <v>19</v>
      </c>
      <c r="E34" s="41">
        <v>1236681</v>
      </c>
      <c r="F34" s="41">
        <v>865224</v>
      </c>
    </row>
    <row r="35" spans="1:6" x14ac:dyDescent="0.25">
      <c r="A35" s="35" t="s">
        <v>287</v>
      </c>
      <c r="B35" s="33" t="s">
        <v>108</v>
      </c>
      <c r="C35" s="49" t="s">
        <v>844</v>
      </c>
      <c r="D35" s="42">
        <v>20</v>
      </c>
      <c r="E35" s="41">
        <v>15797</v>
      </c>
      <c r="F35" s="41">
        <v>15797</v>
      </c>
    </row>
    <row r="36" spans="1:6" x14ac:dyDescent="0.25">
      <c r="A36" s="35" t="s">
        <v>288</v>
      </c>
      <c r="B36" s="33" t="s">
        <v>109</v>
      </c>
      <c r="C36" s="49" t="s">
        <v>844</v>
      </c>
      <c r="D36" s="42">
        <v>21</v>
      </c>
      <c r="E36" s="41">
        <v>1498</v>
      </c>
      <c r="F36" s="41">
        <v>1498</v>
      </c>
    </row>
    <row r="37" spans="1:6" x14ac:dyDescent="0.25">
      <c r="A37" s="35" t="s">
        <v>289</v>
      </c>
      <c r="B37" s="33" t="s">
        <v>110</v>
      </c>
      <c r="C37" s="49"/>
      <c r="D37" s="42">
        <v>22</v>
      </c>
      <c r="E37" s="41">
        <v>1372</v>
      </c>
      <c r="F37" s="41">
        <v>1235</v>
      </c>
    </row>
    <row r="38" spans="1:6" x14ac:dyDescent="0.25">
      <c r="A38" s="35">
        <v>32</v>
      </c>
      <c r="B38" s="33" t="s">
        <v>111</v>
      </c>
      <c r="C38" s="49"/>
      <c r="D38" s="42">
        <v>23</v>
      </c>
      <c r="E38" s="41"/>
      <c r="F38" s="41"/>
    </row>
    <row r="39" spans="1:6" x14ac:dyDescent="0.25">
      <c r="A39" s="35" t="s">
        <v>290</v>
      </c>
      <c r="B39" s="33" t="s">
        <v>112</v>
      </c>
      <c r="C39" s="49"/>
      <c r="D39" s="42">
        <v>24</v>
      </c>
      <c r="E39" s="41"/>
      <c r="F39" s="41"/>
    </row>
    <row r="40" spans="1:6" x14ac:dyDescent="0.25">
      <c r="A40" s="35">
        <v>34</v>
      </c>
      <c r="B40" s="33" t="s">
        <v>113</v>
      </c>
      <c r="C40" s="49"/>
      <c r="D40" s="42">
        <v>25</v>
      </c>
      <c r="E40" s="41"/>
      <c r="F40" s="41"/>
    </row>
    <row r="41" spans="1:6" ht="30" x14ac:dyDescent="0.25">
      <c r="A41" s="35"/>
      <c r="B41" s="33" t="s">
        <v>114</v>
      </c>
      <c r="C41" s="49"/>
      <c r="D41" s="42" t="s">
        <v>23</v>
      </c>
      <c r="E41" s="41">
        <f>E16+E17+E32</f>
        <v>37758495</v>
      </c>
      <c r="F41" s="41">
        <v>36630838</v>
      </c>
    </row>
    <row r="42" spans="1:6" x14ac:dyDescent="0.25">
      <c r="A42" s="35"/>
      <c r="B42" s="33" t="s">
        <v>115</v>
      </c>
      <c r="C42" s="49"/>
      <c r="D42" s="42"/>
      <c r="E42" s="41"/>
      <c r="F42" s="41"/>
    </row>
    <row r="43" spans="1:6" ht="30" x14ac:dyDescent="0.25">
      <c r="A43" s="35" t="s">
        <v>5</v>
      </c>
      <c r="B43" s="33" t="s">
        <v>116</v>
      </c>
      <c r="C43" s="49"/>
      <c r="D43" s="42" t="s">
        <v>24</v>
      </c>
      <c r="E43" s="41"/>
      <c r="F43" s="41"/>
    </row>
    <row r="44" spans="1:6" x14ac:dyDescent="0.25">
      <c r="A44" s="35" t="s">
        <v>6</v>
      </c>
      <c r="B44" s="33" t="s">
        <v>117</v>
      </c>
      <c r="C44" s="49"/>
      <c r="D44" s="42">
        <v>28</v>
      </c>
      <c r="E44" s="41"/>
      <c r="F44" s="41"/>
    </row>
    <row r="45" spans="1:6" x14ac:dyDescent="0.25">
      <c r="A45" s="35">
        <v>409</v>
      </c>
      <c r="B45" s="33" t="s">
        <v>118</v>
      </c>
      <c r="C45" s="49"/>
      <c r="D45" s="42">
        <v>29</v>
      </c>
      <c r="E45" s="41"/>
      <c r="F45" s="41"/>
    </row>
    <row r="46" spans="1:6" ht="30" x14ac:dyDescent="0.25">
      <c r="A46" s="35">
        <v>41</v>
      </c>
      <c r="B46" s="33" t="s">
        <v>119</v>
      </c>
      <c r="C46" s="49" t="s">
        <v>847</v>
      </c>
      <c r="D46" s="42">
        <v>30</v>
      </c>
      <c r="E46" s="41">
        <f>E49</f>
        <v>8325</v>
      </c>
      <c r="F46" s="41">
        <v>4427</v>
      </c>
    </row>
    <row r="47" spans="1:6" x14ac:dyDescent="0.25">
      <c r="A47" s="35">
        <v>410</v>
      </c>
      <c r="B47" s="33" t="s">
        <v>120</v>
      </c>
      <c r="C47" s="49"/>
      <c r="D47" s="42">
        <v>31</v>
      </c>
      <c r="E47" s="41"/>
      <c r="F47" s="41"/>
    </row>
    <row r="48" spans="1:6" x14ac:dyDescent="0.25">
      <c r="A48" s="35">
        <v>411</v>
      </c>
      <c r="B48" s="33" t="s">
        <v>121</v>
      </c>
      <c r="C48" s="49"/>
      <c r="D48" s="42">
        <v>32</v>
      </c>
      <c r="E48" s="41"/>
      <c r="F48" s="41"/>
    </row>
    <row r="49" spans="1:6" x14ac:dyDescent="0.25">
      <c r="A49" s="35">
        <v>413</v>
      </c>
      <c r="B49" s="33" t="s">
        <v>122</v>
      </c>
      <c r="C49" s="49" t="s">
        <v>847</v>
      </c>
      <c r="D49" s="42">
        <v>33</v>
      </c>
      <c r="E49" s="41">
        <v>8325</v>
      </c>
      <c r="F49" s="41">
        <v>4427</v>
      </c>
    </row>
    <row r="50" spans="1:6" x14ac:dyDescent="0.25">
      <c r="A50" s="35">
        <v>414</v>
      </c>
      <c r="B50" s="33" t="s">
        <v>123</v>
      </c>
      <c r="C50" s="49"/>
      <c r="D50" s="42">
        <v>34</v>
      </c>
      <c r="E50" s="41"/>
      <c r="F50" s="41"/>
    </row>
    <row r="51" spans="1:6" x14ac:dyDescent="0.25">
      <c r="A51" s="35" t="s">
        <v>7</v>
      </c>
      <c r="B51" s="33" t="s">
        <v>124</v>
      </c>
      <c r="C51" s="49"/>
      <c r="D51" s="42">
        <v>35</v>
      </c>
      <c r="E51" s="41"/>
      <c r="F51" s="41"/>
    </row>
    <row r="52" spans="1:6" x14ac:dyDescent="0.25">
      <c r="A52" s="35">
        <v>42</v>
      </c>
      <c r="B52" s="33" t="s">
        <v>326</v>
      </c>
      <c r="C52" s="49"/>
      <c r="D52" s="42">
        <v>36</v>
      </c>
      <c r="E52" s="41">
        <f>E53+E54</f>
        <v>103794</v>
      </c>
      <c r="F52" s="41">
        <v>100653</v>
      </c>
    </row>
    <row r="53" spans="1:6" ht="15" customHeight="1" x14ac:dyDescent="0.25">
      <c r="A53" s="33" t="s">
        <v>327</v>
      </c>
      <c r="B53" s="33" t="s">
        <v>125</v>
      </c>
      <c r="C53" s="21" t="s">
        <v>848</v>
      </c>
      <c r="D53" s="42">
        <v>37</v>
      </c>
      <c r="E53" s="41">
        <v>103492</v>
      </c>
      <c r="F53" s="41">
        <v>100493</v>
      </c>
    </row>
    <row r="54" spans="1:6" x14ac:dyDescent="0.25">
      <c r="A54" s="35">
        <v>422</v>
      </c>
      <c r="B54" s="33" t="s">
        <v>126</v>
      </c>
      <c r="C54" s="49" t="s">
        <v>847</v>
      </c>
      <c r="D54" s="42">
        <v>38</v>
      </c>
      <c r="E54" s="41">
        <v>302</v>
      </c>
      <c r="F54" s="41">
        <v>160</v>
      </c>
    </row>
    <row r="55" spans="1:6" ht="30" x14ac:dyDescent="0.25">
      <c r="A55" s="35" t="s">
        <v>8</v>
      </c>
      <c r="B55" s="33" t="s">
        <v>127</v>
      </c>
      <c r="C55" s="49"/>
      <c r="D55" s="42" t="s">
        <v>25</v>
      </c>
      <c r="E55" s="41"/>
      <c r="F55" s="41"/>
    </row>
    <row r="56" spans="1:6" x14ac:dyDescent="0.25">
      <c r="A56" s="35">
        <v>430</v>
      </c>
      <c r="B56" s="33" t="s">
        <v>128</v>
      </c>
      <c r="C56" s="49"/>
      <c r="D56" s="42">
        <v>40</v>
      </c>
      <c r="E56" s="41"/>
      <c r="F56" s="41"/>
    </row>
    <row r="57" spans="1:6" x14ac:dyDescent="0.25">
      <c r="A57" s="35">
        <v>431</v>
      </c>
      <c r="B57" s="33" t="s">
        <v>129</v>
      </c>
      <c r="C57" s="49"/>
      <c r="D57" s="42">
        <v>41</v>
      </c>
      <c r="E57" s="41"/>
      <c r="F57" s="41"/>
    </row>
    <row r="58" spans="1:6" ht="30" x14ac:dyDescent="0.25">
      <c r="A58" s="35" t="s">
        <v>9</v>
      </c>
      <c r="B58" s="33" t="s">
        <v>311</v>
      </c>
      <c r="C58" s="49"/>
      <c r="D58" s="42" t="s">
        <v>26</v>
      </c>
      <c r="E58" s="41"/>
      <c r="F58" s="41"/>
    </row>
    <row r="59" spans="1:6" x14ac:dyDescent="0.25">
      <c r="A59" s="35" t="s">
        <v>10</v>
      </c>
      <c r="B59" s="33" t="s">
        <v>130</v>
      </c>
      <c r="C59" s="49"/>
      <c r="D59" s="42">
        <v>43</v>
      </c>
      <c r="E59" s="41"/>
      <c r="F59" s="41"/>
    </row>
    <row r="60" spans="1:6" x14ac:dyDescent="0.25">
      <c r="A60" s="35" t="s">
        <v>11</v>
      </c>
      <c r="B60" s="33" t="s">
        <v>131</v>
      </c>
      <c r="C60" s="49"/>
      <c r="D60" s="42">
        <v>44</v>
      </c>
      <c r="E60" s="41"/>
      <c r="F60" s="41"/>
    </row>
    <row r="61" spans="1:6" x14ac:dyDescent="0.25">
      <c r="A61" s="35" t="s">
        <v>12</v>
      </c>
      <c r="B61" s="33" t="s">
        <v>132</v>
      </c>
      <c r="C61" s="49"/>
      <c r="D61" s="42">
        <v>45</v>
      </c>
      <c r="E61" s="41"/>
      <c r="F61" s="41"/>
    </row>
    <row r="62" spans="1:6" x14ac:dyDescent="0.25">
      <c r="A62" s="35">
        <v>449</v>
      </c>
      <c r="B62" s="33" t="s">
        <v>328</v>
      </c>
      <c r="C62" s="49"/>
      <c r="D62" s="42">
        <v>46</v>
      </c>
      <c r="E62" s="41"/>
      <c r="F62" s="41"/>
    </row>
    <row r="63" spans="1:6" ht="15" customHeight="1" x14ac:dyDescent="0.25">
      <c r="A63" s="35" t="s">
        <v>13</v>
      </c>
      <c r="B63" s="33" t="s">
        <v>133</v>
      </c>
      <c r="C63" s="49"/>
      <c r="D63" s="42">
        <v>47</v>
      </c>
      <c r="E63" s="41"/>
      <c r="F63" s="41"/>
    </row>
    <row r="64" spans="1:6" x14ac:dyDescent="0.25">
      <c r="A64" s="35">
        <v>450</v>
      </c>
      <c r="B64" s="33" t="s">
        <v>134</v>
      </c>
      <c r="C64" s="49"/>
      <c r="D64" s="42">
        <v>48</v>
      </c>
      <c r="E64" s="41"/>
      <c r="F64" s="41"/>
    </row>
    <row r="65" spans="1:6" x14ac:dyDescent="0.25">
      <c r="A65" s="35">
        <v>460</v>
      </c>
      <c r="B65" s="33" t="s">
        <v>135</v>
      </c>
      <c r="C65" s="49"/>
      <c r="D65" s="42">
        <v>49</v>
      </c>
      <c r="E65" s="41"/>
      <c r="F65" s="41"/>
    </row>
    <row r="66" spans="1:6" x14ac:dyDescent="0.25">
      <c r="A66" s="35" t="s">
        <v>14</v>
      </c>
      <c r="B66" s="33" t="s">
        <v>136</v>
      </c>
      <c r="C66" s="49"/>
      <c r="D66" s="42">
        <v>50</v>
      </c>
      <c r="E66" s="41"/>
      <c r="F66" s="41"/>
    </row>
    <row r="67" spans="1:6" x14ac:dyDescent="0.25">
      <c r="A67" s="35" t="s">
        <v>15</v>
      </c>
      <c r="B67" s="33" t="s">
        <v>137</v>
      </c>
      <c r="C67" s="49"/>
      <c r="D67" s="42">
        <v>51</v>
      </c>
      <c r="E67" s="41"/>
      <c r="F67" s="41"/>
    </row>
    <row r="68" spans="1:6" x14ac:dyDescent="0.25">
      <c r="A68" s="35">
        <v>490</v>
      </c>
      <c r="B68" s="33" t="s">
        <v>138</v>
      </c>
      <c r="C68" s="49"/>
      <c r="D68" s="42">
        <v>52</v>
      </c>
      <c r="E68" s="41"/>
      <c r="F68" s="41"/>
    </row>
    <row r="69" spans="1:6" ht="30" x14ac:dyDescent="0.25">
      <c r="A69" s="35"/>
      <c r="B69" s="33" t="s">
        <v>139</v>
      </c>
      <c r="C69" s="49"/>
      <c r="D69" s="42" t="s">
        <v>27</v>
      </c>
      <c r="E69" s="41">
        <f>E46+E52</f>
        <v>112119</v>
      </c>
      <c r="F69" s="41">
        <v>105080</v>
      </c>
    </row>
    <row r="70" spans="1:6" x14ac:dyDescent="0.25">
      <c r="A70" s="35"/>
      <c r="B70" s="33" t="s">
        <v>140</v>
      </c>
      <c r="C70" s="49"/>
      <c r="D70" s="42"/>
      <c r="E70" s="41">
        <f>E41-E69</f>
        <v>37646376</v>
      </c>
      <c r="F70" s="41">
        <v>36525758</v>
      </c>
    </row>
    <row r="71" spans="1:6" ht="30" x14ac:dyDescent="0.25">
      <c r="A71" s="35" t="s">
        <v>16</v>
      </c>
      <c r="B71" s="33" t="s">
        <v>141</v>
      </c>
      <c r="C71" s="49" t="s">
        <v>962</v>
      </c>
      <c r="D71" s="42" t="s">
        <v>28</v>
      </c>
      <c r="E71" s="41">
        <f>E74</f>
        <v>20952245</v>
      </c>
      <c r="F71" s="41">
        <v>21032877</v>
      </c>
    </row>
    <row r="72" spans="1:6" x14ac:dyDescent="0.25">
      <c r="A72" s="35">
        <v>510</v>
      </c>
      <c r="B72" s="33" t="s">
        <v>142</v>
      </c>
      <c r="C72" s="49"/>
      <c r="D72" s="42">
        <v>55</v>
      </c>
      <c r="E72" s="41"/>
      <c r="F72" s="41"/>
    </row>
    <row r="73" spans="1:6" x14ac:dyDescent="0.25">
      <c r="A73" s="35">
        <v>519</v>
      </c>
      <c r="B73" s="33" t="s">
        <v>143</v>
      </c>
      <c r="C73" s="49"/>
      <c r="D73" s="42">
        <v>56</v>
      </c>
      <c r="E73" s="41"/>
      <c r="F73" s="41"/>
    </row>
    <row r="74" spans="1:6" x14ac:dyDescent="0.25">
      <c r="A74" s="35">
        <v>512</v>
      </c>
      <c r="B74" s="33" t="s">
        <v>144</v>
      </c>
      <c r="C74" s="49" t="s">
        <v>962</v>
      </c>
      <c r="D74" s="42">
        <v>57</v>
      </c>
      <c r="E74" s="41">
        <v>20952245</v>
      </c>
      <c r="F74" s="41">
        <v>21032877</v>
      </c>
    </row>
    <row r="75" spans="1:6" x14ac:dyDescent="0.25">
      <c r="A75" s="35">
        <v>513</v>
      </c>
      <c r="B75" s="33" t="s">
        <v>145</v>
      </c>
      <c r="C75" s="49"/>
      <c r="D75" s="42">
        <v>58</v>
      </c>
      <c r="E75" s="41"/>
      <c r="F75" s="41"/>
    </row>
    <row r="76" spans="1:6" x14ac:dyDescent="0.25">
      <c r="A76" s="35">
        <v>52</v>
      </c>
      <c r="B76" s="33" t="s">
        <v>146</v>
      </c>
      <c r="C76" s="49"/>
      <c r="D76" s="42">
        <v>59</v>
      </c>
      <c r="E76" s="41"/>
      <c r="F76" s="41"/>
    </row>
    <row r="77" spans="1:6" x14ac:dyDescent="0.25">
      <c r="A77" s="35">
        <v>520</v>
      </c>
      <c r="B77" s="33" t="s">
        <v>147</v>
      </c>
      <c r="C77" s="49"/>
      <c r="D77" s="42">
        <v>60</v>
      </c>
      <c r="E77" s="41"/>
      <c r="F77" s="41"/>
    </row>
    <row r="78" spans="1:6" x14ac:dyDescent="0.25">
      <c r="A78" s="35">
        <v>521</v>
      </c>
      <c r="B78" s="33" t="s">
        <v>148</v>
      </c>
      <c r="C78" s="49"/>
      <c r="D78" s="42">
        <v>61</v>
      </c>
      <c r="E78" s="41"/>
      <c r="F78" s="41"/>
    </row>
    <row r="79" spans="1:6" x14ac:dyDescent="0.25">
      <c r="A79" s="35">
        <v>53</v>
      </c>
      <c r="B79" s="33" t="s">
        <v>149</v>
      </c>
      <c r="C79" s="49"/>
      <c r="D79" s="42">
        <v>62</v>
      </c>
      <c r="E79" s="41">
        <f>E80</f>
        <v>16854</v>
      </c>
      <c r="F79" s="41">
        <v>23574</v>
      </c>
    </row>
    <row r="80" spans="1:6" ht="45" x14ac:dyDescent="0.25">
      <c r="A80" s="35" t="s">
        <v>17</v>
      </c>
      <c r="B80" s="33" t="s">
        <v>312</v>
      </c>
      <c r="C80" s="49" t="s">
        <v>963</v>
      </c>
      <c r="D80" s="42" t="s">
        <v>29</v>
      </c>
      <c r="E80" s="41">
        <v>16854</v>
      </c>
      <c r="F80" s="41">
        <v>23574</v>
      </c>
    </row>
    <row r="81" spans="1:6" x14ac:dyDescent="0.25">
      <c r="A81" s="35">
        <v>531</v>
      </c>
      <c r="B81" s="33" t="s">
        <v>150</v>
      </c>
      <c r="C81" s="49"/>
      <c r="D81" s="42">
        <v>64</v>
      </c>
      <c r="E81" s="41"/>
      <c r="F81" s="41"/>
    </row>
    <row r="82" spans="1:6" x14ac:dyDescent="0.25">
      <c r="A82" s="35">
        <v>532</v>
      </c>
      <c r="B82" s="33" t="s">
        <v>151</v>
      </c>
      <c r="C82" s="49"/>
      <c r="D82" s="42">
        <v>65</v>
      </c>
      <c r="E82" s="41"/>
      <c r="F82" s="41"/>
    </row>
    <row r="83" spans="1:6" x14ac:dyDescent="0.25">
      <c r="A83" s="35">
        <v>54</v>
      </c>
      <c r="B83" s="33" t="s">
        <v>152</v>
      </c>
      <c r="C83" s="49"/>
      <c r="D83" s="42">
        <v>66</v>
      </c>
      <c r="E83" s="41"/>
      <c r="F83" s="41"/>
    </row>
    <row r="84" spans="1:6" x14ac:dyDescent="0.25">
      <c r="A84" s="35">
        <v>540</v>
      </c>
      <c r="B84" s="33" t="s">
        <v>153</v>
      </c>
      <c r="C84" s="49"/>
      <c r="D84" s="42">
        <v>67</v>
      </c>
      <c r="E84" s="41"/>
      <c r="F84" s="41"/>
    </row>
    <row r="85" spans="1:6" x14ac:dyDescent="0.25">
      <c r="A85" s="35">
        <v>541</v>
      </c>
      <c r="B85" s="33" t="s">
        <v>154</v>
      </c>
      <c r="C85" s="49"/>
      <c r="D85" s="42">
        <v>68</v>
      </c>
      <c r="E85" s="41"/>
      <c r="F85" s="41"/>
    </row>
    <row r="86" spans="1:6" x14ac:dyDescent="0.25">
      <c r="A86" s="35">
        <v>55</v>
      </c>
      <c r="B86" s="33" t="s">
        <v>155</v>
      </c>
      <c r="C86" s="49"/>
      <c r="D86" s="42">
        <v>69</v>
      </c>
      <c r="E86" s="41">
        <f>E87+E88</f>
        <v>17087454</v>
      </c>
      <c r="F86" s="41">
        <v>15879484</v>
      </c>
    </row>
    <row r="87" spans="1:6" x14ac:dyDescent="0.25">
      <c r="A87" s="35">
        <v>550</v>
      </c>
      <c r="B87" s="33" t="s">
        <v>156</v>
      </c>
      <c r="C87" s="49"/>
      <c r="D87" s="42">
        <v>70</v>
      </c>
      <c r="E87" s="41">
        <v>15879484</v>
      </c>
      <c r="F87" s="41">
        <v>13352579</v>
      </c>
    </row>
    <row r="88" spans="1:6" x14ac:dyDescent="0.25">
      <c r="A88" s="35">
        <v>551</v>
      </c>
      <c r="B88" s="33" t="s">
        <v>157</v>
      </c>
      <c r="C88" s="49"/>
      <c r="D88" s="42">
        <v>71</v>
      </c>
      <c r="E88" s="41">
        <f>'2'!E73</f>
        <v>1207970</v>
      </c>
      <c r="F88" s="41">
        <v>2526905</v>
      </c>
    </row>
    <row r="89" spans="1:6" x14ac:dyDescent="0.25">
      <c r="A89" s="35">
        <v>56</v>
      </c>
      <c r="B89" s="33" t="s">
        <v>158</v>
      </c>
      <c r="C89" s="49"/>
      <c r="D89" s="42">
        <v>72</v>
      </c>
      <c r="E89" s="41">
        <f>E90</f>
        <v>410177</v>
      </c>
      <c r="F89" s="41">
        <v>410177</v>
      </c>
    </row>
    <row r="90" spans="1:6" x14ac:dyDescent="0.25">
      <c r="A90" s="35">
        <v>560</v>
      </c>
      <c r="B90" s="33" t="s">
        <v>159</v>
      </c>
      <c r="C90" s="49"/>
      <c r="D90" s="42">
        <v>73</v>
      </c>
      <c r="E90" s="41">
        <v>410177</v>
      </c>
      <c r="F90" s="41">
        <v>410177</v>
      </c>
    </row>
    <row r="91" spans="1:6" x14ac:dyDescent="0.25">
      <c r="A91" s="35">
        <v>561</v>
      </c>
      <c r="B91" s="33" t="s">
        <v>160</v>
      </c>
      <c r="C91" s="49"/>
      <c r="D91" s="42">
        <v>74</v>
      </c>
      <c r="E91" s="50"/>
      <c r="F91" s="41"/>
    </row>
    <row r="92" spans="1:6" ht="30" x14ac:dyDescent="0.25">
      <c r="A92" s="35"/>
      <c r="B92" s="33" t="s">
        <v>161</v>
      </c>
      <c r="C92" s="49"/>
      <c r="D92" s="42" t="s">
        <v>30</v>
      </c>
      <c r="E92" s="41">
        <f>E71+E79+E86-E89</f>
        <v>37646376</v>
      </c>
      <c r="F92" s="41">
        <v>36525758</v>
      </c>
    </row>
    <row r="93" spans="1:6" x14ac:dyDescent="0.25">
      <c r="A93" s="35"/>
      <c r="B93" s="33" t="s">
        <v>162</v>
      </c>
      <c r="C93" s="49" t="s">
        <v>962</v>
      </c>
      <c r="D93" s="42">
        <v>76</v>
      </c>
      <c r="E93" s="41">
        <v>5041188.0418006303</v>
      </c>
      <c r="F93" s="41">
        <v>5052128.2691893196</v>
      </c>
    </row>
    <row r="94" spans="1:6" ht="30" x14ac:dyDescent="0.25">
      <c r="A94" s="35"/>
      <c r="B94" s="33" t="s">
        <v>163</v>
      </c>
      <c r="C94" s="34"/>
      <c r="D94" s="42">
        <v>77</v>
      </c>
      <c r="E94" s="43">
        <v>7.4678000000000004</v>
      </c>
      <c r="F94" s="43">
        <v>7.2298</v>
      </c>
    </row>
    <row r="95" spans="1:6" x14ac:dyDescent="0.25">
      <c r="A95" s="35"/>
      <c r="B95" s="33" t="s">
        <v>164</v>
      </c>
      <c r="C95" s="34"/>
      <c r="D95" s="42"/>
      <c r="E95" s="41"/>
      <c r="F95" s="41"/>
    </row>
    <row r="96" spans="1:6" x14ac:dyDescent="0.25">
      <c r="A96" s="35">
        <v>98</v>
      </c>
      <c r="B96" s="33" t="s">
        <v>165</v>
      </c>
      <c r="C96" s="34"/>
      <c r="D96" s="42">
        <v>78</v>
      </c>
      <c r="E96" s="41">
        <v>0</v>
      </c>
      <c r="F96" s="41">
        <v>0</v>
      </c>
    </row>
    <row r="97" spans="1:6" x14ac:dyDescent="0.25">
      <c r="A97" s="35">
        <v>99</v>
      </c>
      <c r="B97" s="33" t="s">
        <v>166</v>
      </c>
      <c r="C97" s="34"/>
      <c r="D97" s="42">
        <v>79</v>
      </c>
      <c r="E97" s="41">
        <v>0</v>
      </c>
      <c r="F97" s="41">
        <v>0</v>
      </c>
    </row>
    <row r="99" spans="1:6" ht="23.25" customHeight="1" x14ac:dyDescent="0.25">
      <c r="A99" s="14" t="s">
        <v>83</v>
      </c>
      <c r="B99" s="183" t="s">
        <v>85</v>
      </c>
      <c r="C99" s="183"/>
      <c r="D99" s="14" t="s">
        <v>84</v>
      </c>
      <c r="E99" s="184" t="s">
        <v>86</v>
      </c>
      <c r="F99" s="184"/>
    </row>
    <row r="100" spans="1:6" x14ac:dyDescent="0.25">
      <c r="A100" s="14" t="s">
        <v>953</v>
      </c>
      <c r="B100" s="185" t="s">
        <v>938</v>
      </c>
      <c r="C100" s="185"/>
      <c r="D100" s="14"/>
      <c r="E100" s="185" t="s">
        <v>841</v>
      </c>
      <c r="F100" s="185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69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20"/>
    </sheetView>
  </sheetViews>
  <sheetFormatPr defaultColWidth="8" defaultRowHeight="12.75" customHeight="1" x14ac:dyDescent="0.2"/>
  <cols>
    <col min="1" max="1" width="31.42578125" style="69" customWidth="1"/>
    <col min="2" max="2" width="17.85546875" style="69" customWidth="1"/>
    <col min="3" max="3" width="20" style="69" customWidth="1"/>
    <col min="4" max="4" width="16" style="69" customWidth="1"/>
    <col min="5" max="5" width="19.7109375" style="69" customWidth="1"/>
    <col min="6" max="6" width="14.140625" style="69" customWidth="1"/>
    <col min="7" max="7" width="15" style="69" customWidth="1"/>
    <col min="8" max="8" width="10.140625" style="69" customWidth="1"/>
    <col min="9" max="9" width="11.42578125" style="69" hidden="1" customWidth="1"/>
    <col min="10" max="256" width="9.140625" style="69" customWidth="1"/>
    <col min="257" max="16384" width="8" style="84"/>
  </cols>
  <sheetData>
    <row r="1" spans="1:7" x14ac:dyDescent="0.2">
      <c r="A1" s="69" t="str">
        <f>'[1]1'!A1</f>
        <v xml:space="preserve">Naziv investicionog fonda: </v>
      </c>
      <c r="B1" s="69" t="s">
        <v>839</v>
      </c>
    </row>
    <row r="2" spans="1:7" x14ac:dyDescent="0.2">
      <c r="A2" s="69" t="str">
        <f>'[1]1'!A2</f>
        <v xml:space="preserve">Registarski broj investicionog fonda: </v>
      </c>
    </row>
    <row r="3" spans="1:7" x14ac:dyDescent="0.2">
      <c r="A3" s="69" t="str">
        <f>'[1]1'!A3</f>
        <v>Naziv društva za upravljanje investicionim fondom: Društvo za upravljanje investicionim fondovima Kristal invest A.D. Banja Luka</v>
      </c>
    </row>
    <row r="4" spans="1:7" x14ac:dyDescent="0.2">
      <c r="A4" s="69" t="str">
        <f>'[1]1'!A4</f>
        <v>Matični broj društva za upravljanje investicionim fondom: 01935615</v>
      </c>
    </row>
    <row r="5" spans="1:7" x14ac:dyDescent="0.2">
      <c r="A5" s="69" t="str">
        <f>'[1]1'!A5</f>
        <v>JIB društva za upravljanje investicionim fondom: 4400819920004</v>
      </c>
    </row>
    <row r="6" spans="1:7" x14ac:dyDescent="0.2">
      <c r="A6" s="69" t="str">
        <f>'[1]1'!A6</f>
        <v>JIB zatvorenog investicionog fonda: JP-M-7</v>
      </c>
    </row>
    <row r="9" spans="1:7" x14ac:dyDescent="0.2">
      <c r="A9" s="195" t="s">
        <v>368</v>
      </c>
      <c r="B9" s="195"/>
      <c r="C9" s="195"/>
      <c r="D9" s="195"/>
      <c r="E9" s="195"/>
      <c r="F9" s="195"/>
      <c r="G9" s="195"/>
    </row>
    <row r="10" spans="1:7" x14ac:dyDescent="0.2">
      <c r="A10" s="195" t="s">
        <v>939</v>
      </c>
      <c r="B10" s="195"/>
      <c r="C10" s="195"/>
      <c r="D10" s="195"/>
      <c r="E10" s="195"/>
      <c r="F10" s="195"/>
      <c r="G10" s="195"/>
    </row>
    <row r="11" spans="1:7" x14ac:dyDescent="0.2">
      <c r="B11" s="71"/>
      <c r="C11" s="71"/>
      <c r="D11" s="71"/>
      <c r="E11" s="71"/>
      <c r="F11" s="71"/>
      <c r="G11" s="71"/>
    </row>
    <row r="12" spans="1:7" x14ac:dyDescent="0.2">
      <c r="A12" s="124" t="s">
        <v>757</v>
      </c>
    </row>
    <row r="13" spans="1:7" x14ac:dyDescent="0.2">
      <c r="A13" s="124"/>
    </row>
    <row r="14" spans="1:7" s="100" customFormat="1" ht="38.25" customHeight="1" x14ac:dyDescent="0.2">
      <c r="A14" s="73" t="s">
        <v>758</v>
      </c>
      <c r="B14" s="73" t="s">
        <v>759</v>
      </c>
      <c r="C14" s="73" t="s">
        <v>760</v>
      </c>
      <c r="D14" s="73" t="s">
        <v>761</v>
      </c>
      <c r="E14" s="73" t="s">
        <v>762</v>
      </c>
      <c r="F14" s="73" t="s">
        <v>763</v>
      </c>
    </row>
    <row r="15" spans="1:7" x14ac:dyDescent="0.2">
      <c r="A15" s="147"/>
      <c r="B15" s="148"/>
      <c r="C15" s="148"/>
      <c r="D15" s="148"/>
      <c r="E15" s="149"/>
      <c r="F15" s="149"/>
    </row>
    <row r="16" spans="1:7" x14ac:dyDescent="0.2">
      <c r="A16" s="124"/>
    </row>
    <row r="17" spans="1:7" ht="37.5" customHeight="1" x14ac:dyDescent="0.2">
      <c r="A17" s="141" t="s">
        <v>83</v>
      </c>
      <c r="B17" s="141" t="s">
        <v>85</v>
      </c>
      <c r="D17" s="141" t="s">
        <v>84</v>
      </c>
      <c r="E17" s="218" t="s">
        <v>86</v>
      </c>
      <c r="F17" s="218"/>
      <c r="G17" s="218"/>
    </row>
    <row r="18" spans="1:7" ht="33" customHeight="1" x14ac:dyDescent="0.2">
      <c r="A18" s="141" t="s">
        <v>958</v>
      </c>
      <c r="B18" s="142" t="s">
        <v>366</v>
      </c>
      <c r="E18" s="217" t="s">
        <v>367</v>
      </c>
      <c r="F18" s="217"/>
      <c r="G18" s="21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5"/>
      <c r="D25" s="195"/>
      <c r="E25" s="195"/>
    </row>
    <row r="26" spans="1:7" x14ac:dyDescent="0.2">
      <c r="C26" s="195"/>
      <c r="D26" s="195"/>
      <c r="E26" s="195"/>
    </row>
    <row r="27" spans="1:7" x14ac:dyDescent="0.2">
      <c r="C27" s="195"/>
      <c r="D27" s="195"/>
      <c r="E27" s="19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/>
  </sheetViews>
  <sheetFormatPr defaultColWidth="8" defaultRowHeight="12.75" customHeight="1" x14ac:dyDescent="0.2"/>
  <cols>
    <col min="1" max="1" width="31.42578125" style="69" customWidth="1"/>
    <col min="2" max="2" width="17.85546875" style="69" customWidth="1"/>
    <col min="3" max="3" width="20" style="69" customWidth="1"/>
    <col min="4" max="4" width="16" style="69" customWidth="1"/>
    <col min="5" max="5" width="19.7109375" style="69" customWidth="1"/>
    <col min="6" max="6" width="14.140625" style="69" customWidth="1"/>
    <col min="7" max="7" width="15" style="69" customWidth="1"/>
    <col min="8" max="8" width="10.140625" style="69" customWidth="1"/>
    <col min="9" max="9" width="11.42578125" style="69" hidden="1" customWidth="1"/>
    <col min="10" max="256" width="9.140625" style="69" customWidth="1"/>
    <col min="257" max="16384" width="8" style="84"/>
  </cols>
  <sheetData>
    <row r="1" spans="1:7" x14ac:dyDescent="0.2">
      <c r="A1" s="69" t="str">
        <f>'[1]1'!A1</f>
        <v xml:space="preserve">Naziv investicionog fonda: </v>
      </c>
      <c r="B1" s="69" t="s">
        <v>839</v>
      </c>
    </row>
    <row r="2" spans="1:7" x14ac:dyDescent="0.2">
      <c r="A2" s="69" t="str">
        <f>'[1]1'!A2</f>
        <v xml:space="preserve">Registarski broj investicionog fonda: </v>
      </c>
    </row>
    <row r="3" spans="1:7" x14ac:dyDescent="0.2">
      <c r="A3" s="69" t="str">
        <f>'[1]1'!A3</f>
        <v>Naziv društva za upravljanje investicionim fondom: Društvo za upravljanje investicionim fondovima Kristal invest A.D. Banja Luka</v>
      </c>
    </row>
    <row r="4" spans="1:7" x14ac:dyDescent="0.2">
      <c r="A4" s="69" t="str">
        <f>'[1]1'!A4</f>
        <v>Matični broj društva za upravljanje investicionim fondom: 01935615</v>
      </c>
    </row>
    <row r="5" spans="1:7" x14ac:dyDescent="0.2">
      <c r="A5" s="69" t="str">
        <f>'[1]1'!A5</f>
        <v>JIB društva za upravljanje investicionim fondom: 4400819920004</v>
      </c>
    </row>
    <row r="6" spans="1:7" x14ac:dyDescent="0.2">
      <c r="A6" s="69" t="str">
        <f>'[1]1'!A6</f>
        <v>JIB zatvorenog investicionog fonda: JP-M-7</v>
      </c>
    </row>
    <row r="9" spans="1:7" x14ac:dyDescent="0.2">
      <c r="A9" s="195" t="s">
        <v>368</v>
      </c>
      <c r="B9" s="195"/>
      <c r="C9" s="195"/>
      <c r="D9" s="195"/>
      <c r="E9" s="195"/>
      <c r="F9" s="195"/>
      <c r="G9" s="195"/>
    </row>
    <row r="10" spans="1:7" x14ac:dyDescent="0.2">
      <c r="A10" s="195" t="s">
        <v>943</v>
      </c>
      <c r="B10" s="195"/>
      <c r="C10" s="195"/>
      <c r="D10" s="195"/>
      <c r="E10" s="195"/>
      <c r="F10" s="195"/>
      <c r="G10" s="195"/>
    </row>
    <row r="11" spans="1:7" x14ac:dyDescent="0.2">
      <c r="B11" s="71"/>
      <c r="C11" s="71"/>
      <c r="D11" s="71"/>
      <c r="E11" s="71"/>
      <c r="F11" s="71"/>
      <c r="G11" s="71"/>
    </row>
    <row r="12" spans="1:7" x14ac:dyDescent="0.2">
      <c r="A12" s="124" t="s">
        <v>764</v>
      </c>
    </row>
    <row r="13" spans="1:7" x14ac:dyDescent="0.2">
      <c r="A13" s="124"/>
    </row>
    <row r="14" spans="1:7" s="100" customFormat="1" ht="38.25" customHeight="1" x14ac:dyDescent="0.2">
      <c r="A14" s="73" t="s">
        <v>758</v>
      </c>
      <c r="B14" s="73" t="s">
        <v>765</v>
      </c>
      <c r="C14" s="73" t="s">
        <v>759</v>
      </c>
      <c r="D14" s="73" t="s">
        <v>766</v>
      </c>
      <c r="E14" s="73" t="s">
        <v>767</v>
      </c>
      <c r="F14" s="73" t="s">
        <v>768</v>
      </c>
    </row>
    <row r="15" spans="1:7" x14ac:dyDescent="0.2">
      <c r="A15" s="147"/>
      <c r="B15" s="150"/>
      <c r="C15" s="148"/>
      <c r="D15" s="148"/>
      <c r="E15" s="149"/>
      <c r="F15" s="148"/>
    </row>
    <row r="16" spans="1:7" x14ac:dyDescent="0.2">
      <c r="A16" s="124"/>
    </row>
    <row r="17" spans="1:7" ht="37.5" customHeight="1" x14ac:dyDescent="0.2">
      <c r="A17" s="141" t="s">
        <v>83</v>
      </c>
      <c r="B17" s="141" t="s">
        <v>85</v>
      </c>
      <c r="D17" s="141" t="s">
        <v>84</v>
      </c>
      <c r="E17" s="218" t="s">
        <v>86</v>
      </c>
      <c r="F17" s="218"/>
      <c r="G17" s="218"/>
    </row>
    <row r="18" spans="1:7" ht="33" customHeight="1" x14ac:dyDescent="0.2">
      <c r="A18" s="141" t="s">
        <v>958</v>
      </c>
      <c r="B18" s="142" t="s">
        <v>366</v>
      </c>
      <c r="E18" s="217" t="s">
        <v>367</v>
      </c>
      <c r="F18" s="217"/>
      <c r="G18" s="21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5"/>
      <c r="D25" s="195"/>
      <c r="E25" s="195"/>
    </row>
    <row r="26" spans="1:7" x14ac:dyDescent="0.2">
      <c r="C26" s="195"/>
      <c r="D26" s="195"/>
      <c r="E26" s="195"/>
    </row>
    <row r="27" spans="1:7" x14ac:dyDescent="0.2">
      <c r="C27" s="195"/>
      <c r="D27" s="195"/>
      <c r="E27" s="19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E25" sqref="E25"/>
    </sheetView>
  </sheetViews>
  <sheetFormatPr defaultColWidth="8" defaultRowHeight="12.75" customHeight="1" x14ac:dyDescent="0.2"/>
  <cols>
    <col min="1" max="1" width="8.85546875" style="69" customWidth="1"/>
    <col min="2" max="2" width="7.5703125" style="69" customWidth="1"/>
    <col min="3" max="3" width="29.28515625" style="69" customWidth="1"/>
    <col min="4" max="4" width="28.7109375" style="69" customWidth="1"/>
    <col min="5" max="5" width="22.42578125" style="69" customWidth="1"/>
    <col min="6" max="6" width="7.28515625" style="69" customWidth="1"/>
    <col min="7" max="7" width="18.5703125" style="69" customWidth="1"/>
    <col min="8" max="8" width="15.42578125" style="69" customWidth="1"/>
    <col min="9" max="256" width="9.140625" style="69" customWidth="1"/>
    <col min="257" max="16384" width="8" style="84"/>
  </cols>
  <sheetData>
    <row r="1" spans="2:11" x14ac:dyDescent="0.2">
      <c r="B1" s="69" t="str">
        <f>'[1]1'!A1</f>
        <v xml:space="preserve">Naziv investicionog fonda: </v>
      </c>
      <c r="D1" s="69" t="s">
        <v>839</v>
      </c>
    </row>
    <row r="2" spans="2:11" x14ac:dyDescent="0.2">
      <c r="B2" s="69" t="str">
        <f>'[1]1'!A2</f>
        <v xml:space="preserve">Registarski broj investicionog fonda: </v>
      </c>
      <c r="G2" s="151"/>
      <c r="H2" s="151"/>
      <c r="I2" s="151"/>
      <c r="J2" s="151"/>
      <c r="K2" s="151"/>
    </row>
    <row r="3" spans="2:11" x14ac:dyDescent="0.2">
      <c r="B3" s="69" t="str">
        <f>'[1]1'!A3</f>
        <v>Naziv društva za upravljanje investicionim fondom: Društvo za upravljanje investicionim fondovima Kristal invest A.D. Banja Luka</v>
      </c>
      <c r="G3" s="151"/>
      <c r="H3" s="151"/>
      <c r="I3" s="151"/>
      <c r="J3" s="151"/>
      <c r="K3" s="151"/>
    </row>
    <row r="4" spans="2:11" x14ac:dyDescent="0.2">
      <c r="B4" s="69" t="str">
        <f>'[1]1'!A4</f>
        <v>Matični broj društva za upravljanje investicionim fondom: 01935615</v>
      </c>
    </row>
    <row r="5" spans="2:11" x14ac:dyDescent="0.2">
      <c r="B5" s="69" t="str">
        <f>'[1]1'!A5</f>
        <v>JIB društva za upravljanje investicionim fondom: 4400819920004</v>
      </c>
    </row>
    <row r="6" spans="2:11" x14ac:dyDescent="0.2">
      <c r="B6" s="69" t="str">
        <f>'[1]1'!A6</f>
        <v>JIB zatvorenog investicionog fonda: JP-M-7</v>
      </c>
    </row>
    <row r="11" spans="2:11" x14ac:dyDescent="0.2">
      <c r="B11" s="195" t="s">
        <v>769</v>
      </c>
      <c r="C11" s="195"/>
      <c r="D11" s="195"/>
      <c r="E11" s="195"/>
    </row>
    <row r="12" spans="2:11" x14ac:dyDescent="0.2">
      <c r="B12" s="195" t="s">
        <v>944</v>
      </c>
      <c r="C12" s="195"/>
      <c r="D12" s="195"/>
      <c r="E12" s="195"/>
    </row>
    <row r="16" spans="2:11" ht="25.5" customHeight="1" x14ac:dyDescent="0.2">
      <c r="B16" s="73" t="s">
        <v>80</v>
      </c>
      <c r="C16" s="73" t="s">
        <v>370</v>
      </c>
      <c r="D16" s="73" t="s">
        <v>375</v>
      </c>
      <c r="E16" s="73" t="s">
        <v>377</v>
      </c>
    </row>
    <row r="17" spans="1:7" ht="15" customHeight="1" x14ac:dyDescent="0.2">
      <c r="B17" s="74">
        <v>1</v>
      </c>
      <c r="C17" s="72">
        <v>2</v>
      </c>
      <c r="D17" s="72">
        <v>3</v>
      </c>
      <c r="E17" s="72">
        <v>4</v>
      </c>
    </row>
    <row r="18" spans="1:7" ht="20.100000000000001" customHeight="1" x14ac:dyDescent="0.2">
      <c r="B18" s="73" t="s">
        <v>345</v>
      </c>
      <c r="C18" s="103" t="s">
        <v>770</v>
      </c>
      <c r="D18" s="140">
        <v>23919245.309999999</v>
      </c>
      <c r="E18" s="152">
        <v>63.347999999999999</v>
      </c>
    </row>
    <row r="19" spans="1:7" ht="20.100000000000001" customHeight="1" x14ac:dyDescent="0.2">
      <c r="B19" s="73" t="s">
        <v>347</v>
      </c>
      <c r="C19" s="103" t="s">
        <v>771</v>
      </c>
      <c r="D19" s="140">
        <v>4783835.4400000004</v>
      </c>
      <c r="E19" s="152">
        <v>12.669600000000001</v>
      </c>
    </row>
    <row r="20" spans="1:7" ht="20.100000000000001" customHeight="1" x14ac:dyDescent="0.2">
      <c r="B20" s="73" t="s">
        <v>349</v>
      </c>
      <c r="C20" s="103" t="s">
        <v>677</v>
      </c>
      <c r="D20" s="140"/>
      <c r="E20" s="152"/>
    </row>
    <row r="21" spans="1:7" ht="20.100000000000001" customHeight="1" x14ac:dyDescent="0.2">
      <c r="B21" s="73" t="s">
        <v>44</v>
      </c>
      <c r="C21" s="103" t="s">
        <v>772</v>
      </c>
      <c r="D21" s="140">
        <v>5850000</v>
      </c>
      <c r="E21" s="152">
        <v>15.4932</v>
      </c>
    </row>
    <row r="22" spans="1:7" ht="20.100000000000001" customHeight="1" x14ac:dyDescent="0.2">
      <c r="B22" s="73" t="s">
        <v>670</v>
      </c>
      <c r="C22" s="103" t="s">
        <v>773</v>
      </c>
      <c r="D22" s="140">
        <v>1911750.39</v>
      </c>
      <c r="E22" s="152">
        <v>5.0631000000000004</v>
      </c>
    </row>
    <row r="23" spans="1:7" ht="20.100000000000001" customHeight="1" x14ac:dyDescent="0.2">
      <c r="B23" s="73" t="s">
        <v>74</v>
      </c>
      <c r="C23" s="103" t="s">
        <v>774</v>
      </c>
      <c r="D23" s="140">
        <v>1293663.51</v>
      </c>
      <c r="E23" s="152">
        <v>3.4262000000000001</v>
      </c>
    </row>
    <row r="24" spans="1:7" ht="20.100000000000001" customHeight="1" x14ac:dyDescent="0.2">
      <c r="B24" s="73"/>
      <c r="C24" s="103" t="s">
        <v>775</v>
      </c>
      <c r="D24" s="140">
        <f>SUM(D18:D23)</f>
        <v>37758494.649999999</v>
      </c>
      <c r="E24" s="152">
        <v>100</v>
      </c>
      <c r="F24" s="153"/>
    </row>
    <row r="25" spans="1:7" ht="24" customHeight="1" x14ac:dyDescent="0.2"/>
    <row r="26" spans="1:7" ht="31.5" customHeight="1" x14ac:dyDescent="0.2">
      <c r="A26" s="141" t="s">
        <v>83</v>
      </c>
      <c r="B26" s="141"/>
      <c r="C26" s="154"/>
      <c r="D26" s="141" t="s">
        <v>776</v>
      </c>
      <c r="E26" s="218" t="s">
        <v>86</v>
      </c>
      <c r="F26" s="218"/>
      <c r="G26" s="218"/>
    </row>
    <row r="27" spans="1:7" ht="35.25" customHeight="1" x14ac:dyDescent="0.2">
      <c r="A27" s="141" t="s">
        <v>958</v>
      </c>
      <c r="B27" s="141"/>
      <c r="C27" s="154"/>
      <c r="D27" s="142" t="s">
        <v>366</v>
      </c>
      <c r="E27" s="225" t="s">
        <v>367</v>
      </c>
      <c r="F27" s="225"/>
      <c r="G27" s="225"/>
    </row>
    <row r="28" spans="1:7" ht="14.25" customHeight="1" x14ac:dyDescent="0.2">
      <c r="A28" s="154"/>
      <c r="C28" s="154"/>
      <c r="D28" s="154"/>
      <c r="E28" s="154"/>
      <c r="F28" s="154"/>
      <c r="G28" s="154"/>
    </row>
    <row r="29" spans="1:7" x14ac:dyDescent="0.2">
      <c r="A29" s="154"/>
      <c r="B29" s="154"/>
      <c r="C29" s="154"/>
      <c r="D29" s="154"/>
      <c r="E29" s="154"/>
      <c r="F29" s="154"/>
      <c r="G29" s="154"/>
    </row>
    <row r="30" spans="1:7" x14ac:dyDescent="0.2">
      <c r="A30" s="154"/>
      <c r="B30" s="154"/>
      <c r="C30" s="154"/>
      <c r="D30" s="154"/>
      <c r="E30" s="154"/>
      <c r="F30" s="154"/>
      <c r="G30" s="154"/>
    </row>
    <row r="31" spans="1:7" x14ac:dyDescent="0.2">
      <c r="A31" s="154"/>
      <c r="B31" s="154"/>
      <c r="C31" s="154"/>
      <c r="D31" s="154"/>
      <c r="E31" s="154"/>
      <c r="F31" s="154"/>
      <c r="G31" s="154"/>
    </row>
    <row r="32" spans="1:7" x14ac:dyDescent="0.2">
      <c r="A32" s="154"/>
      <c r="B32" s="154"/>
      <c r="C32" s="154"/>
      <c r="D32" s="154"/>
      <c r="E32" s="154"/>
      <c r="F32" s="154"/>
      <c r="G32" s="154"/>
    </row>
    <row r="33" spans="1:7" x14ac:dyDescent="0.2">
      <c r="A33" s="154"/>
      <c r="B33" s="154"/>
      <c r="C33" s="154"/>
      <c r="D33" s="154"/>
      <c r="E33" s="154"/>
      <c r="F33" s="154"/>
      <c r="G33" s="154"/>
    </row>
    <row r="34" spans="1:7" x14ac:dyDescent="0.2">
      <c r="A34" s="154"/>
      <c r="B34" s="154"/>
      <c r="C34" s="154"/>
      <c r="D34" s="154"/>
      <c r="E34" s="154"/>
      <c r="F34" s="154"/>
      <c r="G34" s="154"/>
    </row>
    <row r="35" spans="1:7" x14ac:dyDescent="0.2">
      <c r="A35" s="154"/>
      <c r="B35" s="154"/>
      <c r="C35" s="154"/>
      <c r="D35" s="154"/>
      <c r="E35" s="154"/>
      <c r="F35" s="154"/>
      <c r="G35" s="154"/>
    </row>
    <row r="42" spans="1:7" ht="22.5" customHeight="1" x14ac:dyDescent="0.2">
      <c r="B42" s="195"/>
      <c r="C42" s="195"/>
      <c r="D42" s="195"/>
      <c r="E42" s="195"/>
    </row>
    <row r="43" spans="1:7" x14ac:dyDescent="0.2">
      <c r="B43" s="195"/>
      <c r="C43" s="195"/>
      <c r="D43" s="195"/>
      <c r="E43" s="195"/>
    </row>
    <row r="44" spans="1:7" x14ac:dyDescent="0.2">
      <c r="B44" s="195"/>
      <c r="C44" s="195"/>
      <c r="D44" s="195"/>
      <c r="E44" s="195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8"/>
    </sheetView>
  </sheetViews>
  <sheetFormatPr defaultColWidth="8" defaultRowHeight="12.75" customHeight="1" x14ac:dyDescent="0.2"/>
  <cols>
    <col min="1" max="1" width="8.85546875" style="69" customWidth="1"/>
    <col min="2" max="2" width="18.140625" style="69" customWidth="1"/>
    <col min="3" max="3" width="29.28515625" style="69" customWidth="1"/>
    <col min="4" max="4" width="28.7109375" style="69" customWidth="1"/>
    <col min="5" max="5" width="22.42578125" style="69" customWidth="1"/>
    <col min="6" max="6" width="15.140625" style="69" customWidth="1"/>
    <col min="7" max="7" width="18.5703125" style="69" customWidth="1"/>
    <col min="8" max="8" width="15.42578125" style="69" customWidth="1"/>
    <col min="9" max="256" width="9.140625" style="69" customWidth="1"/>
    <col min="257" max="16384" width="8" style="84"/>
  </cols>
  <sheetData>
    <row r="1" spans="1:11" x14ac:dyDescent="0.2">
      <c r="A1" s="69" t="str">
        <f>'[1]1'!A1</f>
        <v xml:space="preserve">Naziv investicionog fonda: </v>
      </c>
      <c r="C1" s="69" t="s">
        <v>839</v>
      </c>
    </row>
    <row r="2" spans="1:11" x14ac:dyDescent="0.2">
      <c r="A2" s="69" t="str">
        <f>'[1]1'!A2</f>
        <v xml:space="preserve">Registarski broj investicionog fonda: </v>
      </c>
      <c r="G2" s="151"/>
      <c r="H2" s="151"/>
      <c r="I2" s="151"/>
      <c r="J2" s="151"/>
      <c r="K2" s="151"/>
    </row>
    <row r="3" spans="1:11" x14ac:dyDescent="0.2">
      <c r="A3" s="69" t="str">
        <f>'[1]1'!A3</f>
        <v>Naziv društva za upravljanje investicionim fondom: Društvo za upravljanje investicionim fondovima Kristal invest A.D. Banja Luka</v>
      </c>
      <c r="G3" s="151"/>
      <c r="H3" s="151"/>
      <c r="I3" s="151"/>
      <c r="J3" s="151"/>
      <c r="K3" s="151"/>
    </row>
    <row r="4" spans="1:11" x14ac:dyDescent="0.2">
      <c r="A4" s="69" t="str">
        <f>'[1]1'!A4</f>
        <v>Matični broj društva za upravljanje investicionim fondom: 01935615</v>
      </c>
    </row>
    <row r="5" spans="1:11" x14ac:dyDescent="0.2">
      <c r="A5" s="69" t="str">
        <f>'[1]1'!A5</f>
        <v>JIB društva za upravljanje investicionim fondom: 4400819920004</v>
      </c>
    </row>
    <row r="6" spans="1:11" x14ac:dyDescent="0.2">
      <c r="A6" s="69" t="str">
        <f>'[1]1'!A6</f>
        <v>JIB zatvorenog investicionog fonda: JP-M-7</v>
      </c>
    </row>
    <row r="11" spans="1:11" x14ac:dyDescent="0.2">
      <c r="B11" s="195" t="s">
        <v>777</v>
      </c>
      <c r="C11" s="195"/>
      <c r="D11" s="195"/>
      <c r="E11" s="195"/>
      <c r="F11" s="195"/>
      <c r="G11" s="195"/>
      <c r="H11" s="195"/>
    </row>
    <row r="12" spans="1:11" x14ac:dyDescent="0.2">
      <c r="B12" s="195" t="s">
        <v>945</v>
      </c>
      <c r="C12" s="195"/>
      <c r="D12" s="195"/>
      <c r="E12" s="195"/>
      <c r="F12" s="195"/>
      <c r="G12" s="195"/>
      <c r="H12" s="195"/>
    </row>
    <row r="15" spans="1:11" x14ac:dyDescent="0.2">
      <c r="B15" s="69" t="s">
        <v>778</v>
      </c>
    </row>
    <row r="16" spans="1:11" ht="38.25" customHeight="1" x14ac:dyDescent="0.2">
      <c r="B16" s="73" t="s">
        <v>779</v>
      </c>
      <c r="C16" s="73" t="s">
        <v>780</v>
      </c>
      <c r="D16" s="73" t="s">
        <v>759</v>
      </c>
      <c r="E16" s="73" t="s">
        <v>766</v>
      </c>
      <c r="F16" s="73" t="s">
        <v>781</v>
      </c>
      <c r="G16" s="73" t="s">
        <v>763</v>
      </c>
      <c r="H16" s="73" t="s">
        <v>782</v>
      </c>
    </row>
    <row r="17" spans="1:8" ht="15" customHeight="1" x14ac:dyDescent="0.2">
      <c r="B17" s="74"/>
      <c r="C17" s="72"/>
      <c r="D17" s="155"/>
      <c r="E17" s="155"/>
      <c r="F17" s="149"/>
      <c r="G17" s="149"/>
      <c r="H17" s="148"/>
    </row>
    <row r="18" spans="1:8" ht="20.100000000000001" customHeight="1" x14ac:dyDescent="0.2"/>
    <row r="19" spans="1:8" ht="20.100000000000001" customHeight="1" x14ac:dyDescent="0.2">
      <c r="B19" s="69" t="s">
        <v>783</v>
      </c>
    </row>
    <row r="20" spans="1:8" ht="45" customHeight="1" x14ac:dyDescent="0.2">
      <c r="B20" s="73" t="s">
        <v>779</v>
      </c>
      <c r="C20" s="73" t="s">
        <v>759</v>
      </c>
      <c r="D20" s="73" t="s">
        <v>766</v>
      </c>
      <c r="E20" s="73" t="s">
        <v>781</v>
      </c>
      <c r="F20" s="73" t="s">
        <v>763</v>
      </c>
    </row>
    <row r="21" spans="1:8" ht="20.100000000000001" customHeight="1" x14ac:dyDescent="0.2">
      <c r="B21" s="150"/>
      <c r="C21" s="150"/>
      <c r="D21" s="150"/>
      <c r="E21" s="150"/>
      <c r="F21" s="150"/>
    </row>
    <row r="22" spans="1:8" ht="20.100000000000001" customHeight="1" x14ac:dyDescent="0.2">
      <c r="B22" s="150"/>
      <c r="C22" s="150"/>
      <c r="D22" s="150"/>
      <c r="E22" s="150"/>
      <c r="F22" s="150"/>
    </row>
    <row r="23" spans="1:8" ht="20.100000000000001" customHeight="1" x14ac:dyDescent="0.2"/>
    <row r="24" spans="1:8" ht="31.5" customHeight="1" x14ac:dyDescent="0.2">
      <c r="A24" s="141" t="s">
        <v>83</v>
      </c>
      <c r="B24" s="141"/>
      <c r="C24" s="154"/>
      <c r="D24" s="141" t="s">
        <v>776</v>
      </c>
      <c r="E24" s="218" t="s">
        <v>86</v>
      </c>
      <c r="F24" s="218"/>
      <c r="G24" s="218"/>
    </row>
    <row r="25" spans="1:8" ht="35.25" customHeight="1" x14ac:dyDescent="0.2">
      <c r="A25" s="141" t="s">
        <v>958</v>
      </c>
      <c r="B25" s="141"/>
      <c r="C25" s="154"/>
      <c r="D25" s="142" t="s">
        <v>366</v>
      </c>
      <c r="E25" s="225" t="s">
        <v>367</v>
      </c>
      <c r="F25" s="225"/>
      <c r="G25" s="225"/>
    </row>
    <row r="26" spans="1:8" ht="14.25" customHeight="1" x14ac:dyDescent="0.2">
      <c r="A26" s="154"/>
      <c r="C26" s="154"/>
      <c r="D26" s="154"/>
      <c r="E26" s="154"/>
      <c r="F26" s="154"/>
      <c r="G26" s="154"/>
    </row>
    <row r="27" spans="1:8" x14ac:dyDescent="0.2">
      <c r="A27" s="154"/>
      <c r="B27" s="154"/>
      <c r="C27" s="154"/>
      <c r="D27" s="154"/>
      <c r="E27" s="154"/>
      <c r="F27" s="154"/>
      <c r="G27" s="154"/>
    </row>
    <row r="28" spans="1:8" x14ac:dyDescent="0.2">
      <c r="A28" s="154"/>
      <c r="B28" s="154"/>
      <c r="C28" s="154"/>
      <c r="D28" s="154"/>
      <c r="E28" s="154"/>
      <c r="F28" s="154"/>
      <c r="G28" s="154"/>
    </row>
    <row r="29" spans="1:8" x14ac:dyDescent="0.2">
      <c r="A29" s="154"/>
      <c r="B29" s="154"/>
      <c r="C29" s="154"/>
      <c r="D29" s="154"/>
      <c r="E29" s="154"/>
      <c r="F29" s="154"/>
      <c r="G29" s="154"/>
    </row>
    <row r="30" spans="1:8" x14ac:dyDescent="0.2">
      <c r="A30" s="154"/>
      <c r="B30" s="154"/>
      <c r="C30" s="154"/>
      <c r="D30" s="154"/>
      <c r="E30" s="154"/>
      <c r="F30" s="154"/>
      <c r="G30" s="154"/>
    </row>
    <row r="31" spans="1:8" x14ac:dyDescent="0.2">
      <c r="A31" s="154"/>
      <c r="B31" s="154"/>
      <c r="C31" s="154"/>
      <c r="D31" s="154"/>
      <c r="E31" s="154"/>
      <c r="F31" s="154"/>
      <c r="G31" s="154"/>
    </row>
    <row r="32" spans="1:8" x14ac:dyDescent="0.2">
      <c r="A32" s="154"/>
      <c r="B32" s="154"/>
      <c r="C32" s="154"/>
      <c r="D32" s="154"/>
      <c r="E32" s="154"/>
      <c r="F32" s="154"/>
      <c r="G32" s="154"/>
    </row>
    <row r="33" spans="1:7" x14ac:dyDescent="0.2">
      <c r="A33" s="154"/>
      <c r="B33" s="154"/>
      <c r="C33" s="154"/>
      <c r="D33" s="154"/>
      <c r="E33" s="154"/>
      <c r="F33" s="154"/>
      <c r="G33" s="154"/>
    </row>
    <row r="40" spans="1:7" ht="22.5" customHeight="1" x14ac:dyDescent="0.2">
      <c r="B40" s="195"/>
      <c r="C40" s="195"/>
      <c r="D40" s="195"/>
      <c r="E40" s="195"/>
    </row>
    <row r="41" spans="1:7" x14ac:dyDescent="0.2">
      <c r="B41" s="195"/>
      <c r="C41" s="195"/>
      <c r="D41" s="195"/>
      <c r="E41" s="195"/>
    </row>
    <row r="42" spans="1:7" x14ac:dyDescent="0.2">
      <c r="B42" s="195"/>
      <c r="C42" s="195"/>
      <c r="D42" s="195"/>
      <c r="E42" s="195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5"/>
  <sheetViews>
    <sheetView view="pageBreakPreview" zoomScaleNormal="100" zoomScaleSheetLayoutView="100" workbookViewId="0">
      <selection sqref="A1:F64"/>
    </sheetView>
  </sheetViews>
  <sheetFormatPr defaultColWidth="8" defaultRowHeight="12.75" customHeight="1" x14ac:dyDescent="0.2"/>
  <cols>
    <col min="1" max="1" width="12.42578125" style="69" customWidth="1"/>
    <col min="2" max="2" width="32.28515625" style="69" customWidth="1"/>
    <col min="3" max="3" width="13.85546875" style="156" customWidth="1"/>
    <col min="4" max="4" width="17.5703125" style="69" customWidth="1"/>
    <col min="5" max="5" width="18.28515625" style="69" customWidth="1"/>
    <col min="6" max="6" width="16.28515625" style="69" customWidth="1"/>
    <col min="7" max="256" width="9.140625" style="69" customWidth="1"/>
    <col min="257" max="16384" width="8" style="84"/>
  </cols>
  <sheetData>
    <row r="1" spans="1:6" x14ac:dyDescent="0.2">
      <c r="A1" s="69" t="str">
        <f>'[1]2'!A1</f>
        <v xml:space="preserve">Naziv investicionog fonda: </v>
      </c>
      <c r="C1" s="156" t="s">
        <v>839</v>
      </c>
    </row>
    <row r="2" spans="1:6" x14ac:dyDescent="0.2">
      <c r="A2" s="69" t="str">
        <f>'[1]2'!A2</f>
        <v xml:space="preserve">Registarski broj investicionog fonda: </v>
      </c>
    </row>
    <row r="3" spans="1:6" x14ac:dyDescent="0.2">
      <c r="A3" s="69" t="str">
        <f>'[1]2'!A3</f>
        <v>Naziv društva za upravljanje investicionim fondom: Društvo za upravljanje investicionim fondovima Kristal invest A.D. Banja Luka</v>
      </c>
    </row>
    <row r="4" spans="1:6" x14ac:dyDescent="0.2">
      <c r="A4" s="69" t="str">
        <f>'[1]2'!A4</f>
        <v>Matični broj društva za upravljanje investicionim fondom: 01935615</v>
      </c>
    </row>
    <row r="5" spans="1:6" x14ac:dyDescent="0.2">
      <c r="A5" s="69" t="str">
        <f>'[1]2'!A5</f>
        <v>JIB društva za upravljanje investicionim fondom: 4400819920004</v>
      </c>
    </row>
    <row r="6" spans="1:6" x14ac:dyDescent="0.2">
      <c r="A6" s="69" t="str">
        <f>'[1]2'!A6</f>
        <v>JIB zatvorenog investicionog fonda: JP-M-7</v>
      </c>
    </row>
    <row r="8" spans="1:6" ht="13.5" customHeight="1" thickBot="1" x14ac:dyDescent="0.25">
      <c r="A8" s="195" t="s">
        <v>784</v>
      </c>
      <c r="B8" s="195"/>
      <c r="C8" s="195"/>
      <c r="D8" s="195"/>
      <c r="E8" s="195"/>
      <c r="F8" s="195"/>
    </row>
    <row r="9" spans="1:6" ht="13.5" customHeight="1" thickBot="1" x14ac:dyDescent="0.25">
      <c r="A9" s="228" t="s">
        <v>959</v>
      </c>
      <c r="B9" s="229"/>
      <c r="C9" s="229"/>
      <c r="D9" s="229"/>
      <c r="E9" s="229"/>
      <c r="F9" s="230"/>
    </row>
    <row r="10" spans="1:6" x14ac:dyDescent="0.2">
      <c r="A10" s="71"/>
      <c r="B10" s="71"/>
      <c r="C10" s="71"/>
      <c r="D10" s="71"/>
      <c r="E10" s="71"/>
      <c r="F10" s="71"/>
    </row>
    <row r="11" spans="1:6" x14ac:dyDescent="0.2">
      <c r="A11" s="69" t="s">
        <v>785</v>
      </c>
    </row>
    <row r="12" spans="1:6" ht="14.25" customHeight="1" x14ac:dyDescent="0.2">
      <c r="A12" s="231" t="s">
        <v>786</v>
      </c>
      <c r="B12" s="231" t="s">
        <v>787</v>
      </c>
      <c r="C12" s="233" t="s">
        <v>788</v>
      </c>
      <c r="D12" s="231" t="s">
        <v>561</v>
      </c>
      <c r="E12" s="231" t="s">
        <v>789</v>
      </c>
      <c r="F12" s="231" t="s">
        <v>790</v>
      </c>
    </row>
    <row r="13" spans="1:6" ht="39" customHeight="1" x14ac:dyDescent="0.2">
      <c r="A13" s="232"/>
      <c r="B13" s="232"/>
      <c r="C13" s="234"/>
      <c r="D13" s="232"/>
      <c r="E13" s="232"/>
      <c r="F13" s="232"/>
    </row>
    <row r="14" spans="1:6" ht="15.75" customHeight="1" x14ac:dyDescent="0.2">
      <c r="A14" s="72">
        <v>1</v>
      </c>
      <c r="B14" s="72">
        <v>2</v>
      </c>
      <c r="C14" s="157">
        <v>3</v>
      </c>
      <c r="D14" s="72">
        <v>4</v>
      </c>
      <c r="E14" s="72">
        <v>5</v>
      </c>
      <c r="F14" s="72">
        <v>6</v>
      </c>
    </row>
    <row r="15" spans="1:6" ht="24.75" customHeight="1" x14ac:dyDescent="0.2">
      <c r="A15" s="158"/>
      <c r="B15" s="139" t="s">
        <v>791</v>
      </c>
      <c r="C15" s="159"/>
      <c r="D15" s="159">
        <v>1434008.2228000001</v>
      </c>
      <c r="E15" s="159">
        <v>1594706.919</v>
      </c>
      <c r="F15" s="159">
        <v>160698.69620000001</v>
      </c>
    </row>
    <row r="16" spans="1:6" ht="24.75" customHeight="1" x14ac:dyDescent="0.2">
      <c r="A16" s="158"/>
      <c r="B16" s="139" t="s">
        <v>381</v>
      </c>
      <c r="C16" s="159"/>
      <c r="D16" s="159">
        <v>775030.96799999999</v>
      </c>
      <c r="E16" s="159">
        <v>827207.68000000005</v>
      </c>
      <c r="F16" s="159">
        <v>52176.712</v>
      </c>
    </row>
    <row r="17" spans="1:6" ht="24.75" customHeight="1" x14ac:dyDescent="0.2">
      <c r="A17" s="158"/>
      <c r="B17" s="139" t="s">
        <v>389</v>
      </c>
      <c r="C17" s="159"/>
      <c r="D17" s="159">
        <v>775030.96799999999</v>
      </c>
      <c r="E17" s="159">
        <v>827207.68000000005</v>
      </c>
      <c r="F17" s="159">
        <v>52176.712</v>
      </c>
    </row>
    <row r="18" spans="1:6" ht="24.75" customHeight="1" x14ac:dyDescent="0.2">
      <c r="A18" s="158">
        <v>45337</v>
      </c>
      <c r="B18" s="139" t="s">
        <v>436</v>
      </c>
      <c r="C18" s="159">
        <v>862276</v>
      </c>
      <c r="D18" s="159">
        <v>603593.19999999995</v>
      </c>
      <c r="E18" s="159">
        <v>603593.19999999995</v>
      </c>
      <c r="F18" s="159">
        <v>0</v>
      </c>
    </row>
    <row r="19" spans="1:6" ht="24.75" customHeight="1" x14ac:dyDescent="0.2">
      <c r="A19" s="158">
        <v>45351</v>
      </c>
      <c r="B19" s="139" t="s">
        <v>441</v>
      </c>
      <c r="C19" s="159">
        <v>1863454</v>
      </c>
      <c r="D19" s="159">
        <v>171437.76800000001</v>
      </c>
      <c r="E19" s="159">
        <v>223614.48</v>
      </c>
      <c r="F19" s="159">
        <v>52176.712</v>
      </c>
    </row>
    <row r="20" spans="1:6" ht="24.75" customHeight="1" x14ac:dyDescent="0.2">
      <c r="A20" s="158"/>
      <c r="B20" s="139" t="s">
        <v>792</v>
      </c>
      <c r="C20" s="159"/>
      <c r="D20" s="159"/>
      <c r="E20" s="159"/>
      <c r="F20" s="159"/>
    </row>
    <row r="21" spans="1:6" ht="24.75" customHeight="1" x14ac:dyDescent="0.2">
      <c r="A21" s="158"/>
      <c r="B21" s="139" t="s">
        <v>793</v>
      </c>
      <c r="C21" s="159"/>
      <c r="D21" s="159"/>
      <c r="E21" s="159"/>
      <c r="F21" s="159"/>
    </row>
    <row r="22" spans="1:6" ht="24.75" customHeight="1" x14ac:dyDescent="0.2">
      <c r="A22" s="158"/>
      <c r="B22" s="139" t="s">
        <v>495</v>
      </c>
      <c r="C22" s="159"/>
      <c r="D22" s="159">
        <v>658977.2548</v>
      </c>
      <c r="E22" s="159">
        <v>767499.23899999994</v>
      </c>
      <c r="F22" s="159">
        <v>108521.98420000001</v>
      </c>
    </row>
    <row r="23" spans="1:6" ht="24.75" customHeight="1" x14ac:dyDescent="0.2">
      <c r="A23" s="158"/>
      <c r="B23" s="139" t="s">
        <v>389</v>
      </c>
      <c r="C23" s="159"/>
      <c r="D23" s="159">
        <v>658977.2548</v>
      </c>
      <c r="E23" s="159">
        <v>767499.23899999994</v>
      </c>
      <c r="F23" s="159">
        <v>108521.98420000001</v>
      </c>
    </row>
    <row r="24" spans="1:6" ht="24.75" customHeight="1" x14ac:dyDescent="0.2">
      <c r="A24" s="158">
        <v>45321</v>
      </c>
      <c r="B24" s="139" t="s">
        <v>514</v>
      </c>
      <c r="C24" s="159">
        <v>2220</v>
      </c>
      <c r="D24" s="159">
        <v>642646.8345</v>
      </c>
      <c r="E24" s="159">
        <v>750201.56969999999</v>
      </c>
      <c r="F24" s="159">
        <v>107554.7352</v>
      </c>
    </row>
    <row r="25" spans="1:6" ht="24.75" customHeight="1" x14ac:dyDescent="0.2">
      <c r="A25" s="158">
        <v>45329</v>
      </c>
      <c r="B25" s="139" t="s">
        <v>517</v>
      </c>
      <c r="C25" s="159">
        <v>444</v>
      </c>
      <c r="D25" s="159">
        <v>16330.4203</v>
      </c>
      <c r="E25" s="159">
        <v>17297.669300000001</v>
      </c>
      <c r="F25" s="159">
        <v>967.24900000000002</v>
      </c>
    </row>
    <row r="26" spans="1:6" ht="24.75" customHeight="1" x14ac:dyDescent="0.2">
      <c r="A26" s="158"/>
      <c r="B26" s="139" t="s">
        <v>792</v>
      </c>
      <c r="C26" s="159"/>
      <c r="D26" s="159"/>
      <c r="E26" s="159"/>
      <c r="F26" s="159"/>
    </row>
    <row r="27" spans="1:6" ht="24.75" customHeight="1" x14ac:dyDescent="0.2">
      <c r="A27" s="158"/>
      <c r="B27" s="139" t="s">
        <v>793</v>
      </c>
      <c r="C27" s="159"/>
      <c r="D27" s="159"/>
      <c r="E27" s="159"/>
      <c r="F27" s="159"/>
    </row>
    <row r="28" spans="1:6" ht="24.75" customHeight="1" x14ac:dyDescent="0.2">
      <c r="A28" s="158"/>
      <c r="B28" s="139" t="s">
        <v>794</v>
      </c>
      <c r="C28" s="159"/>
      <c r="D28" s="159">
        <v>142129.9</v>
      </c>
      <c r="E28" s="159">
        <v>142129.9</v>
      </c>
      <c r="F28" s="159">
        <v>0</v>
      </c>
    </row>
    <row r="29" spans="1:6" ht="24.75" customHeight="1" x14ac:dyDescent="0.2">
      <c r="A29" s="158"/>
      <c r="B29" s="139" t="s">
        <v>795</v>
      </c>
      <c r="C29" s="159"/>
      <c r="D29" s="159">
        <v>142129.9</v>
      </c>
      <c r="E29" s="159">
        <v>142129.9</v>
      </c>
      <c r="F29" s="159">
        <v>0</v>
      </c>
    </row>
    <row r="30" spans="1:6" ht="24.75" customHeight="1" x14ac:dyDescent="0.2">
      <c r="A30" s="158"/>
      <c r="B30" s="139" t="s">
        <v>796</v>
      </c>
      <c r="C30" s="159"/>
      <c r="D30" s="159">
        <v>142129.9</v>
      </c>
      <c r="E30" s="159">
        <v>142129.9</v>
      </c>
      <c r="F30" s="159">
        <v>0</v>
      </c>
    </row>
    <row r="31" spans="1:6" ht="24.75" customHeight="1" x14ac:dyDescent="0.2">
      <c r="A31" s="158">
        <v>45321</v>
      </c>
      <c r="B31" s="139" t="s">
        <v>579</v>
      </c>
      <c r="C31" s="159">
        <v>109147.9</v>
      </c>
      <c r="D31" s="159">
        <v>109147.9</v>
      </c>
      <c r="E31" s="159">
        <v>109147.9</v>
      </c>
      <c r="F31" s="159">
        <v>0</v>
      </c>
    </row>
    <row r="32" spans="1:6" ht="24.75" customHeight="1" x14ac:dyDescent="0.2">
      <c r="A32" s="158">
        <v>45320</v>
      </c>
      <c r="B32" s="139" t="s">
        <v>838</v>
      </c>
      <c r="C32" s="159">
        <v>32982</v>
      </c>
      <c r="D32" s="159">
        <v>32982</v>
      </c>
      <c r="E32" s="159">
        <v>32982</v>
      </c>
      <c r="F32" s="159">
        <v>0</v>
      </c>
    </row>
    <row r="33" spans="1:6" ht="24.75" customHeight="1" x14ac:dyDescent="0.2">
      <c r="A33" s="158"/>
      <c r="B33" s="139" t="s">
        <v>797</v>
      </c>
      <c r="C33" s="159"/>
      <c r="D33" s="159"/>
      <c r="E33" s="159"/>
      <c r="F33" s="159"/>
    </row>
    <row r="34" spans="1:6" ht="24.75" customHeight="1" x14ac:dyDescent="0.2">
      <c r="A34" s="158"/>
      <c r="B34" s="139" t="s">
        <v>798</v>
      </c>
      <c r="C34" s="159"/>
      <c r="D34" s="159"/>
      <c r="E34" s="159"/>
      <c r="F34" s="159"/>
    </row>
    <row r="35" spans="1:6" ht="24.75" customHeight="1" x14ac:dyDescent="0.2">
      <c r="A35" s="158"/>
      <c r="B35" s="139" t="s">
        <v>799</v>
      </c>
      <c r="C35" s="159"/>
      <c r="D35" s="159"/>
      <c r="E35" s="159"/>
      <c r="F35" s="159"/>
    </row>
    <row r="36" spans="1:6" ht="24.75" customHeight="1" x14ac:dyDescent="0.2">
      <c r="A36" s="158"/>
      <c r="B36" s="139" t="s">
        <v>800</v>
      </c>
      <c r="C36" s="159"/>
      <c r="D36" s="159"/>
      <c r="E36" s="159"/>
      <c r="F36" s="159"/>
    </row>
    <row r="37" spans="1:6" ht="24.75" customHeight="1" x14ac:dyDescent="0.2">
      <c r="A37" s="158"/>
      <c r="B37" s="139" t="s">
        <v>801</v>
      </c>
      <c r="C37" s="159"/>
      <c r="D37" s="159"/>
      <c r="E37" s="159"/>
      <c r="F37" s="159"/>
    </row>
    <row r="38" spans="1:6" ht="24.75" customHeight="1" x14ac:dyDescent="0.2">
      <c r="A38" s="158"/>
      <c r="B38" s="139" t="s">
        <v>802</v>
      </c>
      <c r="C38" s="159"/>
      <c r="D38" s="159"/>
      <c r="E38" s="159"/>
      <c r="F38" s="159"/>
    </row>
    <row r="39" spans="1:6" ht="24.75" customHeight="1" x14ac:dyDescent="0.2">
      <c r="A39" s="158"/>
      <c r="B39" s="139" t="s">
        <v>803</v>
      </c>
      <c r="C39" s="159"/>
      <c r="D39" s="159"/>
      <c r="E39" s="159"/>
      <c r="F39" s="159"/>
    </row>
    <row r="40" spans="1:6" ht="24.75" customHeight="1" x14ac:dyDescent="0.2">
      <c r="A40" s="158"/>
      <c r="B40" s="139" t="s">
        <v>804</v>
      </c>
      <c r="C40" s="159"/>
      <c r="D40" s="159"/>
      <c r="E40" s="159"/>
      <c r="F40" s="159"/>
    </row>
    <row r="41" spans="1:6" ht="24.75" customHeight="1" x14ac:dyDescent="0.2">
      <c r="A41" s="158"/>
      <c r="B41" s="139" t="s">
        <v>805</v>
      </c>
      <c r="C41" s="159"/>
      <c r="D41" s="159"/>
      <c r="E41" s="159"/>
      <c r="F41" s="159"/>
    </row>
    <row r="42" spans="1:6" ht="24.75" customHeight="1" x14ac:dyDescent="0.2">
      <c r="A42" s="158"/>
      <c r="B42" s="139" t="s">
        <v>806</v>
      </c>
      <c r="C42" s="159"/>
      <c r="D42" s="159"/>
      <c r="E42" s="159"/>
      <c r="F42" s="159"/>
    </row>
    <row r="43" spans="1:6" ht="24.75" customHeight="1" x14ac:dyDescent="0.2">
      <c r="A43" s="158"/>
      <c r="B43" s="139" t="s">
        <v>807</v>
      </c>
      <c r="C43" s="159"/>
      <c r="D43" s="159"/>
      <c r="E43" s="159"/>
      <c r="F43" s="159"/>
    </row>
    <row r="44" spans="1:6" ht="24.75" customHeight="1" x14ac:dyDescent="0.2">
      <c r="A44" s="158"/>
      <c r="B44" s="139" t="s">
        <v>808</v>
      </c>
      <c r="C44" s="159"/>
      <c r="D44" s="159">
        <v>1576138.1228</v>
      </c>
      <c r="E44" s="159">
        <v>1736836.8189999999</v>
      </c>
      <c r="F44" s="159">
        <v>160698.69620000001</v>
      </c>
    </row>
    <row r="45" spans="1:6" ht="24.75" customHeight="1" x14ac:dyDescent="0.2">
      <c r="A45" s="158"/>
      <c r="B45" s="139"/>
      <c r="C45" s="159"/>
      <c r="D45" s="159"/>
      <c r="E45" s="159"/>
      <c r="F45" s="159"/>
    </row>
    <row r="46" spans="1:6" ht="39.75" customHeight="1" x14ac:dyDescent="0.2">
      <c r="A46" s="91"/>
      <c r="B46" s="100"/>
      <c r="C46" s="160"/>
      <c r="D46" s="161"/>
      <c r="E46" s="161"/>
      <c r="F46" s="161"/>
    </row>
    <row r="47" spans="1:6" ht="15" customHeight="1" x14ac:dyDescent="0.2">
      <c r="A47" s="69" t="s">
        <v>809</v>
      </c>
      <c r="C47" s="162"/>
      <c r="D47" s="122"/>
      <c r="E47" s="122"/>
      <c r="F47" s="122"/>
    </row>
    <row r="48" spans="1:6" ht="19.5" customHeight="1" x14ac:dyDescent="0.2">
      <c r="A48" s="231" t="s">
        <v>786</v>
      </c>
      <c r="B48" s="231" t="s">
        <v>810</v>
      </c>
      <c r="C48" s="212" t="s">
        <v>811</v>
      </c>
      <c r="D48" s="204" t="s">
        <v>561</v>
      </c>
      <c r="E48" s="204" t="s">
        <v>789</v>
      </c>
      <c r="F48" s="204" t="s">
        <v>790</v>
      </c>
    </row>
    <row r="49" spans="1:6" x14ac:dyDescent="0.2">
      <c r="A49" s="235"/>
      <c r="B49" s="235"/>
      <c r="C49" s="236"/>
      <c r="D49" s="227"/>
      <c r="E49" s="227"/>
      <c r="F49" s="227"/>
    </row>
    <row r="50" spans="1:6" x14ac:dyDescent="0.2">
      <c r="A50" s="232"/>
      <c r="B50" s="232"/>
      <c r="C50" s="213"/>
      <c r="D50" s="205"/>
      <c r="E50" s="205"/>
      <c r="F50" s="205"/>
    </row>
    <row r="51" spans="1:6" x14ac:dyDescent="0.2">
      <c r="A51" s="72">
        <v>1</v>
      </c>
      <c r="B51" s="72">
        <v>2</v>
      </c>
      <c r="C51" s="102">
        <v>3</v>
      </c>
      <c r="D51" s="102">
        <v>4</v>
      </c>
      <c r="E51" s="102">
        <v>5</v>
      </c>
      <c r="F51" s="163">
        <v>6</v>
      </c>
    </row>
    <row r="52" spans="1:6" x14ac:dyDescent="0.2">
      <c r="A52" s="72"/>
      <c r="B52" s="164" t="s">
        <v>812</v>
      </c>
      <c r="C52" s="163" t="s">
        <v>813</v>
      </c>
      <c r="D52" s="165">
        <v>0</v>
      </c>
      <c r="E52" s="165">
        <v>0</v>
      </c>
      <c r="F52" s="165">
        <v>0</v>
      </c>
    </row>
    <row r="53" spans="1:6" ht="13.5" customHeight="1" x14ac:dyDescent="0.2">
      <c r="A53" s="72"/>
      <c r="B53" s="139" t="s">
        <v>381</v>
      </c>
      <c r="C53" s="163" t="s">
        <v>813</v>
      </c>
      <c r="D53" s="165">
        <v>0</v>
      </c>
      <c r="E53" s="165">
        <v>0</v>
      </c>
      <c r="F53" s="165">
        <v>0</v>
      </c>
    </row>
    <row r="54" spans="1:6" ht="16.5" customHeight="1" x14ac:dyDescent="0.2">
      <c r="A54" s="72"/>
      <c r="B54" s="139" t="s">
        <v>389</v>
      </c>
      <c r="C54" s="163" t="s">
        <v>813</v>
      </c>
      <c r="D54" s="165">
        <v>0</v>
      </c>
      <c r="E54" s="165">
        <v>0</v>
      </c>
      <c r="F54" s="165">
        <v>0</v>
      </c>
    </row>
    <row r="55" spans="1:6" ht="18" customHeight="1" x14ac:dyDescent="0.2">
      <c r="A55" s="72"/>
      <c r="B55" s="139" t="s">
        <v>792</v>
      </c>
      <c r="C55" s="163"/>
      <c r="D55" s="165"/>
      <c r="E55" s="165"/>
      <c r="F55" s="165"/>
    </row>
    <row r="56" spans="1:6" x14ac:dyDescent="0.2">
      <c r="A56" s="72"/>
      <c r="B56" s="139" t="s">
        <v>495</v>
      </c>
      <c r="C56" s="163" t="s">
        <v>813</v>
      </c>
      <c r="D56" s="165" t="s">
        <v>813</v>
      </c>
      <c r="E56" s="165" t="s">
        <v>813</v>
      </c>
      <c r="F56" s="165" t="s">
        <v>813</v>
      </c>
    </row>
    <row r="57" spans="1:6" x14ac:dyDescent="0.2">
      <c r="A57" s="72"/>
      <c r="B57" s="139" t="s">
        <v>389</v>
      </c>
      <c r="C57" s="163" t="s">
        <v>813</v>
      </c>
      <c r="D57" s="165" t="s">
        <v>813</v>
      </c>
      <c r="E57" s="165" t="s">
        <v>813</v>
      </c>
      <c r="F57" s="165" t="s">
        <v>813</v>
      </c>
    </row>
    <row r="58" spans="1:6" x14ac:dyDescent="0.2">
      <c r="A58" s="72"/>
      <c r="B58" s="139" t="s">
        <v>792</v>
      </c>
      <c r="C58" s="163"/>
      <c r="D58" s="165"/>
      <c r="E58" s="165"/>
      <c r="F58" s="165"/>
    </row>
    <row r="59" spans="1:6" ht="25.5" customHeight="1" x14ac:dyDescent="0.2">
      <c r="A59" s="73"/>
      <c r="B59" s="139" t="s">
        <v>814</v>
      </c>
      <c r="C59" s="163">
        <v>0</v>
      </c>
      <c r="D59" s="165">
        <v>0</v>
      </c>
      <c r="E59" s="165">
        <v>0</v>
      </c>
      <c r="F59" s="165">
        <v>0</v>
      </c>
    </row>
    <row r="62" spans="1:6" ht="39" customHeight="1" x14ac:dyDescent="0.2">
      <c r="A62" s="69" t="s">
        <v>83</v>
      </c>
      <c r="C62" s="141" t="s">
        <v>776</v>
      </c>
      <c r="E62" s="226" t="s">
        <v>815</v>
      </c>
      <c r="F62" s="226"/>
    </row>
    <row r="63" spans="1:6" x14ac:dyDescent="0.2">
      <c r="A63" s="69" t="s">
        <v>957</v>
      </c>
      <c r="C63" s="142" t="s">
        <v>366</v>
      </c>
      <c r="D63" s="100"/>
      <c r="E63" s="226"/>
      <c r="F63" s="226"/>
    </row>
    <row r="64" spans="1:6" x14ac:dyDescent="0.2">
      <c r="E64" s="217" t="s">
        <v>367</v>
      </c>
      <c r="F64" s="217"/>
    </row>
    <row r="66" spans="1:6" x14ac:dyDescent="0.2">
      <c r="A66" s="198"/>
      <c r="B66" s="198"/>
      <c r="C66" s="198"/>
      <c r="D66" s="198"/>
      <c r="E66" s="198"/>
      <c r="F66" s="198"/>
    </row>
    <row r="68" spans="1:6" x14ac:dyDescent="0.2">
      <c r="A68" s="195"/>
      <c r="B68" s="195"/>
      <c r="C68" s="195"/>
      <c r="D68" s="195"/>
      <c r="E68" s="195"/>
      <c r="F68" s="195"/>
    </row>
    <row r="73" spans="1:6" x14ac:dyDescent="0.2">
      <c r="B73" s="195"/>
      <c r="C73" s="195"/>
      <c r="D73" s="195"/>
      <c r="E73" s="195"/>
    </row>
    <row r="74" spans="1:6" x14ac:dyDescent="0.2">
      <c r="B74" s="195"/>
      <c r="C74" s="195"/>
      <c r="D74" s="195"/>
      <c r="E74" s="195"/>
    </row>
    <row r="75" spans="1:6" x14ac:dyDescent="0.2">
      <c r="B75" s="195"/>
      <c r="C75" s="195"/>
      <c r="D75" s="195"/>
      <c r="E75" s="195"/>
    </row>
  </sheetData>
  <mergeCells count="19">
    <mergeCell ref="F48:F50"/>
    <mergeCell ref="A8:F8"/>
    <mergeCell ref="A9:F9"/>
    <mergeCell ref="A12:A13"/>
    <mergeCell ref="B12:B13"/>
    <mergeCell ref="C12:C13"/>
    <mergeCell ref="D12:D13"/>
    <mergeCell ref="E12:E13"/>
    <mergeCell ref="F12:F13"/>
    <mergeCell ref="A48:A50"/>
    <mergeCell ref="B48:B50"/>
    <mergeCell ref="C48:C50"/>
    <mergeCell ref="D48:D50"/>
    <mergeCell ref="E48:E50"/>
    <mergeCell ref="E62:F63"/>
    <mergeCell ref="E64:F64"/>
    <mergeCell ref="A66:F66"/>
    <mergeCell ref="A68:F68"/>
    <mergeCell ref="B73:E75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U80"/>
  <sheetViews>
    <sheetView view="pageBreakPreview" topLeftCell="A61" zoomScaleNormal="100" zoomScaleSheetLayoutView="100" workbookViewId="0">
      <selection activeCell="L80" sqref="L80"/>
    </sheetView>
  </sheetViews>
  <sheetFormatPr defaultColWidth="8" defaultRowHeight="12.75" customHeight="1" x14ac:dyDescent="0.2"/>
  <cols>
    <col min="1" max="1" width="12.7109375" style="69" customWidth="1"/>
    <col min="2" max="2" width="22.85546875" style="124" customWidth="1"/>
    <col min="3" max="3" width="17.42578125" style="69" customWidth="1"/>
    <col min="4" max="4" width="17.28515625" style="69" customWidth="1"/>
    <col min="5" max="5" width="18.28515625" style="69" customWidth="1"/>
    <col min="6" max="7" width="12.5703125" style="69" customWidth="1"/>
    <col min="8" max="8" width="15.140625" style="69" customWidth="1"/>
    <col min="9" max="9" width="11.42578125" style="69" customWidth="1"/>
    <col min="10" max="255" width="9.140625" style="69" customWidth="1"/>
    <col min="256" max="16384" width="8" style="84"/>
  </cols>
  <sheetData>
    <row r="1" spans="1:9" x14ac:dyDescent="0.2">
      <c r="A1" s="69" t="str">
        <f>'[1]2'!A1</f>
        <v xml:space="preserve">Naziv investicionog fonda: </v>
      </c>
      <c r="B1" s="85"/>
      <c r="C1" s="69" t="s">
        <v>839</v>
      </c>
      <c r="D1" s="166"/>
      <c r="E1" s="166"/>
      <c r="F1" s="166"/>
      <c r="G1" s="166"/>
    </row>
    <row r="2" spans="1:9" x14ac:dyDescent="0.2">
      <c r="A2" s="69" t="str">
        <f>'[1]2'!A2</f>
        <v xml:space="preserve">Registarski broj investicionog fonda: </v>
      </c>
      <c r="B2" s="85"/>
      <c r="D2" s="166"/>
      <c r="E2" s="166"/>
      <c r="F2" s="166"/>
      <c r="G2" s="166"/>
    </row>
    <row r="3" spans="1:9" x14ac:dyDescent="0.2">
      <c r="A3" s="69" t="str">
        <f>'[1]2'!A3</f>
        <v>Naziv društva za upravljanje investicionim fondom: Društvo za upravljanje investicionim fondovima Kristal invest A.D. Banja Luka</v>
      </c>
      <c r="B3" s="85"/>
      <c r="D3" s="166"/>
      <c r="E3" s="166"/>
      <c r="F3" s="166"/>
      <c r="G3" s="166"/>
    </row>
    <row r="4" spans="1:9" x14ac:dyDescent="0.2">
      <c r="A4" s="69" t="str">
        <f>'[1]2'!A4</f>
        <v>Matični broj društva za upravljanje investicionim fondom: 01935615</v>
      </c>
      <c r="B4" s="85"/>
      <c r="D4" s="166"/>
      <c r="E4" s="166"/>
      <c r="F4" s="166"/>
      <c r="G4" s="166"/>
    </row>
    <row r="5" spans="1:9" x14ac:dyDescent="0.2">
      <c r="A5" s="69" t="str">
        <f>'[1]2'!A5</f>
        <v>JIB društva za upravljanje investicionim fondom: 4400819920004</v>
      </c>
      <c r="B5" s="85"/>
      <c r="D5" s="166"/>
      <c r="E5" s="166"/>
      <c r="F5" s="166"/>
      <c r="G5" s="166"/>
    </row>
    <row r="6" spans="1:9" x14ac:dyDescent="0.2">
      <c r="A6" s="69" t="str">
        <f>'[1]2'!A6</f>
        <v>JIB zatvorenog investicionog fonda: JP-M-7</v>
      </c>
      <c r="B6" s="85"/>
      <c r="D6" s="166"/>
      <c r="E6" s="166"/>
      <c r="F6" s="166"/>
      <c r="G6" s="166"/>
    </row>
    <row r="7" spans="1:9" x14ac:dyDescent="0.2">
      <c r="B7" s="85"/>
      <c r="D7" s="166"/>
      <c r="E7" s="166"/>
      <c r="F7" s="166"/>
      <c r="G7" s="166"/>
    </row>
    <row r="8" spans="1:9" x14ac:dyDescent="0.2">
      <c r="B8" s="85"/>
      <c r="D8" s="166"/>
      <c r="E8" s="166"/>
      <c r="F8" s="166"/>
      <c r="G8" s="166"/>
    </row>
    <row r="9" spans="1:9" x14ac:dyDescent="0.2">
      <c r="B9" s="85"/>
      <c r="D9" s="166"/>
      <c r="E9" s="166"/>
      <c r="F9" s="166"/>
      <c r="G9" s="166"/>
    </row>
    <row r="10" spans="1:9" x14ac:dyDescent="0.2">
      <c r="A10" s="195" t="s">
        <v>857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95" t="s">
        <v>960</v>
      </c>
      <c r="B11" s="195"/>
      <c r="C11" s="195"/>
      <c r="D11" s="195"/>
      <c r="E11" s="195"/>
      <c r="F11" s="195"/>
      <c r="G11" s="195"/>
      <c r="H11" s="195"/>
      <c r="I11" s="195"/>
    </row>
    <row r="12" spans="1:9" x14ac:dyDescent="0.2">
      <c r="A12" s="71"/>
      <c r="B12" s="85"/>
      <c r="C12" s="71"/>
      <c r="D12" s="167"/>
      <c r="E12" s="167"/>
      <c r="F12" s="167"/>
      <c r="G12" s="167"/>
      <c r="H12" s="71"/>
      <c r="I12" s="71"/>
    </row>
    <row r="13" spans="1:9" x14ac:dyDescent="0.2">
      <c r="A13" s="71"/>
      <c r="B13" s="85"/>
      <c r="C13" s="71"/>
      <c r="D13" s="167"/>
      <c r="E13" s="167"/>
      <c r="F13" s="167"/>
      <c r="G13" s="167"/>
      <c r="H13" s="71"/>
      <c r="I13" s="71"/>
    </row>
    <row r="14" spans="1:9" ht="89.25" customHeight="1" x14ac:dyDescent="0.2">
      <c r="A14" s="73" t="s">
        <v>858</v>
      </c>
      <c r="B14" s="73" t="s">
        <v>859</v>
      </c>
      <c r="C14" s="73" t="s">
        <v>759</v>
      </c>
      <c r="D14" s="168" t="s">
        <v>860</v>
      </c>
      <c r="E14" s="168" t="s">
        <v>950</v>
      </c>
      <c r="F14" s="168" t="s">
        <v>862</v>
      </c>
      <c r="G14" s="168" t="s">
        <v>951</v>
      </c>
      <c r="H14" s="73" t="s">
        <v>863</v>
      </c>
      <c r="I14" s="73" t="s">
        <v>865</v>
      </c>
    </row>
    <row r="15" spans="1:9" x14ac:dyDescent="0.2">
      <c r="A15" s="74">
        <v>1</v>
      </c>
      <c r="B15" s="73">
        <v>2</v>
      </c>
      <c r="C15" s="74">
        <v>3</v>
      </c>
      <c r="D15" s="169">
        <v>4</v>
      </c>
      <c r="E15" s="169">
        <v>5</v>
      </c>
      <c r="F15" s="169">
        <v>6</v>
      </c>
      <c r="G15" s="169">
        <v>7</v>
      </c>
      <c r="H15" s="169">
        <v>8</v>
      </c>
      <c r="I15" s="169">
        <v>9</v>
      </c>
    </row>
    <row r="16" spans="1:9" x14ac:dyDescent="0.2">
      <c r="A16" s="170">
        <v>45382</v>
      </c>
      <c r="B16" s="171" t="s">
        <v>867</v>
      </c>
      <c r="C16" s="172">
        <v>43585.05</v>
      </c>
      <c r="D16" s="172">
        <v>43585.05</v>
      </c>
      <c r="E16" s="172">
        <v>0</v>
      </c>
      <c r="F16" s="172">
        <v>0</v>
      </c>
      <c r="G16" s="172">
        <v>-15931.645</v>
      </c>
      <c r="H16" s="172">
        <v>0</v>
      </c>
      <c r="I16" s="172">
        <v>0</v>
      </c>
    </row>
    <row r="17" spans="1:9" x14ac:dyDescent="0.2">
      <c r="A17" s="170">
        <v>45382</v>
      </c>
      <c r="B17" s="171" t="s">
        <v>868</v>
      </c>
      <c r="C17" s="172">
        <v>0</v>
      </c>
      <c r="D17" s="172">
        <v>0</v>
      </c>
      <c r="E17" s="172">
        <v>0</v>
      </c>
      <c r="F17" s="172">
        <v>0</v>
      </c>
      <c r="G17" s="172">
        <v>0</v>
      </c>
      <c r="H17" s="172">
        <v>0</v>
      </c>
      <c r="I17" s="172">
        <v>0</v>
      </c>
    </row>
    <row r="18" spans="1:9" x14ac:dyDescent="0.2">
      <c r="A18" s="170">
        <v>45382</v>
      </c>
      <c r="B18" s="171" t="s">
        <v>869</v>
      </c>
      <c r="C18" s="172">
        <v>16452.8</v>
      </c>
      <c r="D18" s="172">
        <v>16452.8</v>
      </c>
      <c r="E18" s="172">
        <v>0</v>
      </c>
      <c r="F18" s="172">
        <v>0</v>
      </c>
      <c r="G18" s="172">
        <v>-13091.958000000001</v>
      </c>
      <c r="H18" s="172">
        <v>0</v>
      </c>
      <c r="I18" s="172">
        <v>0</v>
      </c>
    </row>
    <row r="19" spans="1:9" x14ac:dyDescent="0.2">
      <c r="A19" s="170">
        <v>45382</v>
      </c>
      <c r="B19" s="171" t="s">
        <v>870</v>
      </c>
      <c r="C19" s="172">
        <v>409080.49349999998</v>
      </c>
      <c r="D19" s="172">
        <v>471496.07900000003</v>
      </c>
      <c r="E19" s="172">
        <v>0</v>
      </c>
      <c r="F19" s="172">
        <v>0</v>
      </c>
      <c r="G19" s="172">
        <v>143765.42300000001</v>
      </c>
      <c r="H19" s="172">
        <v>62415.585500000001</v>
      </c>
      <c r="I19" s="172">
        <v>0</v>
      </c>
    </row>
    <row r="20" spans="1:9" x14ac:dyDescent="0.2">
      <c r="A20" s="170">
        <v>45382</v>
      </c>
      <c r="B20" s="171" t="s">
        <v>871</v>
      </c>
      <c r="C20" s="172">
        <v>26694.003000000001</v>
      </c>
      <c r="D20" s="172">
        <v>33630.239999999998</v>
      </c>
      <c r="E20" s="172">
        <v>0</v>
      </c>
      <c r="F20" s="172">
        <v>0</v>
      </c>
      <c r="G20" s="172">
        <v>6025.4179999999997</v>
      </c>
      <c r="H20" s="172">
        <v>6936.2370000000001</v>
      </c>
      <c r="I20" s="172">
        <v>0</v>
      </c>
    </row>
    <row r="21" spans="1:9" x14ac:dyDescent="0.2">
      <c r="A21" s="170">
        <v>45382</v>
      </c>
      <c r="B21" s="171" t="s">
        <v>872</v>
      </c>
      <c r="C21" s="172">
        <v>50069.126799999998</v>
      </c>
      <c r="D21" s="172">
        <v>56264.053999999996</v>
      </c>
      <c r="E21" s="172">
        <v>0</v>
      </c>
      <c r="F21" s="172">
        <v>0</v>
      </c>
      <c r="G21" s="172">
        <v>31062.084300000002</v>
      </c>
      <c r="H21" s="172">
        <v>6194.9272000000001</v>
      </c>
      <c r="I21" s="172">
        <v>0</v>
      </c>
    </row>
    <row r="22" spans="1:9" x14ac:dyDescent="0.2">
      <c r="A22" s="170">
        <v>45382</v>
      </c>
      <c r="B22" s="171" t="s">
        <v>873</v>
      </c>
      <c r="C22" s="172">
        <v>623433.45200000005</v>
      </c>
      <c r="D22" s="172">
        <v>668026.93000000005</v>
      </c>
      <c r="E22" s="172">
        <v>0</v>
      </c>
      <c r="F22" s="172">
        <v>0</v>
      </c>
      <c r="G22" s="172">
        <v>477049.56199999998</v>
      </c>
      <c r="H22" s="172">
        <v>44593.478000000003</v>
      </c>
      <c r="I22" s="172">
        <v>0</v>
      </c>
    </row>
    <row r="23" spans="1:9" x14ac:dyDescent="0.2">
      <c r="A23" s="170">
        <v>45382</v>
      </c>
      <c r="B23" s="171" t="s">
        <v>874</v>
      </c>
      <c r="C23" s="172">
        <v>0</v>
      </c>
      <c r="D23" s="172">
        <v>0</v>
      </c>
      <c r="E23" s="172">
        <v>0</v>
      </c>
      <c r="F23" s="172">
        <v>0</v>
      </c>
      <c r="G23" s="172">
        <v>0</v>
      </c>
      <c r="H23" s="172">
        <v>0</v>
      </c>
      <c r="I23" s="172">
        <v>0</v>
      </c>
    </row>
    <row r="24" spans="1:9" x14ac:dyDescent="0.2">
      <c r="A24" s="170">
        <v>45382</v>
      </c>
      <c r="B24" s="171" t="s">
        <v>875</v>
      </c>
      <c r="C24" s="172">
        <v>0</v>
      </c>
      <c r="D24" s="172">
        <v>0</v>
      </c>
      <c r="E24" s="172">
        <v>0</v>
      </c>
      <c r="F24" s="172">
        <v>0</v>
      </c>
      <c r="G24" s="172">
        <v>0</v>
      </c>
      <c r="H24" s="172">
        <v>0</v>
      </c>
      <c r="I24" s="172">
        <v>0</v>
      </c>
    </row>
    <row r="25" spans="1:9" x14ac:dyDescent="0.2">
      <c r="A25" s="170">
        <v>45382</v>
      </c>
      <c r="B25" s="171" t="s">
        <v>876</v>
      </c>
      <c r="C25" s="172">
        <v>0</v>
      </c>
      <c r="D25" s="172">
        <v>0</v>
      </c>
      <c r="E25" s="172">
        <v>0</v>
      </c>
      <c r="F25" s="172">
        <v>0</v>
      </c>
      <c r="G25" s="172">
        <v>0</v>
      </c>
      <c r="H25" s="172">
        <v>0</v>
      </c>
      <c r="I25" s="172">
        <v>0</v>
      </c>
    </row>
    <row r="26" spans="1:9" x14ac:dyDescent="0.2">
      <c r="A26" s="170">
        <v>45382</v>
      </c>
      <c r="B26" s="171" t="s">
        <v>877</v>
      </c>
      <c r="C26" s="172">
        <v>0</v>
      </c>
      <c r="D26" s="172">
        <v>0</v>
      </c>
      <c r="E26" s="172">
        <v>0</v>
      </c>
      <c r="F26" s="172">
        <v>0</v>
      </c>
      <c r="G26" s="172">
        <v>0</v>
      </c>
      <c r="H26" s="172">
        <v>0</v>
      </c>
      <c r="I26" s="172">
        <v>0</v>
      </c>
    </row>
    <row r="27" spans="1:9" x14ac:dyDescent="0.2">
      <c r="A27" s="170">
        <v>45382</v>
      </c>
      <c r="B27" s="171" t="s">
        <v>878</v>
      </c>
      <c r="C27" s="172">
        <v>0</v>
      </c>
      <c r="D27" s="172">
        <v>0</v>
      </c>
      <c r="E27" s="172">
        <v>0</v>
      </c>
      <c r="F27" s="172">
        <v>0</v>
      </c>
      <c r="G27" s="172">
        <v>0</v>
      </c>
      <c r="H27" s="172">
        <v>0</v>
      </c>
      <c r="I27" s="172">
        <v>0</v>
      </c>
    </row>
    <row r="28" spans="1:9" x14ac:dyDescent="0.2">
      <c r="A28" s="170">
        <v>45382</v>
      </c>
      <c r="B28" s="171" t="s">
        <v>879</v>
      </c>
      <c r="C28" s="172">
        <v>0</v>
      </c>
      <c r="D28" s="172">
        <v>0</v>
      </c>
      <c r="E28" s="172">
        <v>0</v>
      </c>
      <c r="F28" s="172">
        <v>0</v>
      </c>
      <c r="G28" s="172">
        <v>0</v>
      </c>
      <c r="H28" s="172">
        <v>0</v>
      </c>
      <c r="I28" s="172">
        <v>0</v>
      </c>
    </row>
    <row r="29" spans="1:9" x14ac:dyDescent="0.2">
      <c r="A29" s="170">
        <v>45382</v>
      </c>
      <c r="B29" s="171" t="s">
        <v>880</v>
      </c>
      <c r="C29" s="172">
        <v>0</v>
      </c>
      <c r="D29" s="172">
        <v>0</v>
      </c>
      <c r="E29" s="172">
        <v>0</v>
      </c>
      <c r="F29" s="172">
        <v>0</v>
      </c>
      <c r="G29" s="172">
        <v>0</v>
      </c>
      <c r="H29" s="172">
        <v>0</v>
      </c>
      <c r="I29" s="172">
        <v>0</v>
      </c>
    </row>
    <row r="30" spans="1:9" x14ac:dyDescent="0.2">
      <c r="A30" s="170">
        <v>45382</v>
      </c>
      <c r="B30" s="171" t="s">
        <v>881</v>
      </c>
      <c r="C30" s="172">
        <v>4990028.0165999997</v>
      </c>
      <c r="D30" s="172">
        <v>5086863.0054000001</v>
      </c>
      <c r="E30" s="172">
        <v>0</v>
      </c>
      <c r="F30" s="172">
        <v>0</v>
      </c>
      <c r="G30" s="172">
        <v>2164783.9553999999</v>
      </c>
      <c r="H30" s="172">
        <v>96834.988800000006</v>
      </c>
      <c r="I30" s="172">
        <v>0</v>
      </c>
    </row>
    <row r="31" spans="1:9" x14ac:dyDescent="0.2">
      <c r="A31" s="170">
        <v>45382</v>
      </c>
      <c r="B31" s="171" t="s">
        <v>882</v>
      </c>
      <c r="C31" s="172">
        <v>1167324.6136</v>
      </c>
      <c r="D31" s="172">
        <v>990879.74820000003</v>
      </c>
      <c r="E31" s="172">
        <v>0</v>
      </c>
      <c r="F31" s="172">
        <v>0</v>
      </c>
      <c r="G31" s="172">
        <v>297329.41749999998</v>
      </c>
      <c r="H31" s="172">
        <v>-176444.86540000001</v>
      </c>
      <c r="I31" s="172">
        <v>0</v>
      </c>
    </row>
    <row r="32" spans="1:9" x14ac:dyDescent="0.2">
      <c r="A32" s="170">
        <v>45382</v>
      </c>
      <c r="B32" s="171" t="s">
        <v>883</v>
      </c>
      <c r="C32" s="172">
        <v>4498990.1279999996</v>
      </c>
      <c r="D32" s="172">
        <v>4733996.6835000003</v>
      </c>
      <c r="E32" s="172">
        <v>0</v>
      </c>
      <c r="F32" s="172">
        <v>0</v>
      </c>
      <c r="G32" s="172">
        <v>2664158.9226000002</v>
      </c>
      <c r="H32" s="172">
        <v>235006.55549999999</v>
      </c>
      <c r="I32" s="172">
        <v>0</v>
      </c>
    </row>
    <row r="33" spans="1:9" x14ac:dyDescent="0.2">
      <c r="A33" s="170">
        <v>45382</v>
      </c>
      <c r="B33" s="171" t="s">
        <v>884</v>
      </c>
      <c r="C33" s="172">
        <v>0</v>
      </c>
      <c r="D33" s="172">
        <v>0</v>
      </c>
      <c r="E33" s="172">
        <v>0</v>
      </c>
      <c r="F33" s="172">
        <v>0</v>
      </c>
      <c r="G33" s="172">
        <v>0</v>
      </c>
      <c r="H33" s="172">
        <v>0</v>
      </c>
      <c r="I33" s="172">
        <v>0</v>
      </c>
    </row>
    <row r="34" spans="1:9" x14ac:dyDescent="0.2">
      <c r="A34" s="170">
        <v>45382</v>
      </c>
      <c r="B34" s="171" t="s">
        <v>885</v>
      </c>
      <c r="C34" s="172">
        <v>2802025.4980000001</v>
      </c>
      <c r="D34" s="172">
        <v>2707593.4939999999</v>
      </c>
      <c r="E34" s="172">
        <v>0</v>
      </c>
      <c r="F34" s="172">
        <v>0</v>
      </c>
      <c r="G34" s="172">
        <v>1242269.294</v>
      </c>
      <c r="H34" s="172">
        <v>-94432.004000000001</v>
      </c>
      <c r="I34" s="172">
        <v>0</v>
      </c>
    </row>
    <row r="35" spans="1:9" x14ac:dyDescent="0.2">
      <c r="A35" s="170">
        <v>45382</v>
      </c>
      <c r="B35" s="171" t="s">
        <v>886</v>
      </c>
      <c r="C35" s="172">
        <v>0</v>
      </c>
      <c r="D35" s="172">
        <v>0</v>
      </c>
      <c r="E35" s="172">
        <v>0</v>
      </c>
      <c r="F35" s="172">
        <v>0</v>
      </c>
      <c r="G35" s="172">
        <v>0</v>
      </c>
      <c r="H35" s="172">
        <v>0</v>
      </c>
      <c r="I35" s="172">
        <v>0</v>
      </c>
    </row>
    <row r="36" spans="1:9" x14ac:dyDescent="0.2">
      <c r="A36" s="170">
        <v>45382</v>
      </c>
      <c r="B36" s="171" t="s">
        <v>888</v>
      </c>
      <c r="C36" s="172">
        <v>0</v>
      </c>
      <c r="D36" s="172">
        <v>0</v>
      </c>
      <c r="E36" s="172">
        <v>0</v>
      </c>
      <c r="F36" s="172">
        <v>0</v>
      </c>
      <c r="G36" s="172">
        <v>0</v>
      </c>
      <c r="H36" s="172">
        <v>0</v>
      </c>
      <c r="I36" s="172">
        <v>0</v>
      </c>
    </row>
    <row r="37" spans="1:9" x14ac:dyDescent="0.2">
      <c r="A37" s="170">
        <v>45382</v>
      </c>
      <c r="B37" s="171" t="s">
        <v>890</v>
      </c>
      <c r="C37" s="172">
        <v>315595.14179999998</v>
      </c>
      <c r="D37" s="172">
        <v>141205.88</v>
      </c>
      <c r="E37" s="172">
        <v>0</v>
      </c>
      <c r="F37" s="172">
        <v>0</v>
      </c>
      <c r="G37" s="172">
        <v>-354426.75880000001</v>
      </c>
      <c r="H37" s="172">
        <v>-174389.26180000001</v>
      </c>
      <c r="I37" s="172">
        <v>0</v>
      </c>
    </row>
    <row r="38" spans="1:9" x14ac:dyDescent="0.2">
      <c r="A38" s="170">
        <v>45382</v>
      </c>
      <c r="B38" s="171" t="s">
        <v>891</v>
      </c>
      <c r="C38" s="172">
        <v>0</v>
      </c>
      <c r="D38" s="172">
        <v>0</v>
      </c>
      <c r="E38" s="172">
        <v>0</v>
      </c>
      <c r="F38" s="172">
        <v>0</v>
      </c>
      <c r="G38" s="172">
        <v>0</v>
      </c>
      <c r="H38" s="172">
        <v>0</v>
      </c>
      <c r="I38" s="172">
        <v>0</v>
      </c>
    </row>
    <row r="39" spans="1:9" x14ac:dyDescent="0.2">
      <c r="A39" s="170">
        <v>45382</v>
      </c>
      <c r="B39" s="171" t="s">
        <v>892</v>
      </c>
      <c r="C39" s="172">
        <v>76764.591199999995</v>
      </c>
      <c r="D39" s="172">
        <v>77671.259600000005</v>
      </c>
      <c r="E39" s="172">
        <v>0</v>
      </c>
      <c r="F39" s="172">
        <v>0</v>
      </c>
      <c r="G39" s="172">
        <v>-7253.3472000000002</v>
      </c>
      <c r="H39" s="172">
        <v>906.66840000000002</v>
      </c>
      <c r="I39" s="172">
        <v>0</v>
      </c>
    </row>
    <row r="40" spans="1:9" x14ac:dyDescent="0.2">
      <c r="A40" s="170">
        <v>45382</v>
      </c>
      <c r="B40" s="171" t="s">
        <v>893</v>
      </c>
      <c r="C40" s="172">
        <v>0</v>
      </c>
      <c r="D40" s="172">
        <v>0</v>
      </c>
      <c r="E40" s="172">
        <v>0</v>
      </c>
      <c r="F40" s="172">
        <v>0</v>
      </c>
      <c r="G40" s="172">
        <v>0</v>
      </c>
      <c r="H40" s="172">
        <v>0</v>
      </c>
      <c r="I40" s="172">
        <v>0</v>
      </c>
    </row>
    <row r="41" spans="1:9" x14ac:dyDescent="0.2">
      <c r="A41" s="170">
        <v>45382</v>
      </c>
      <c r="B41" s="171" t="s">
        <v>894</v>
      </c>
      <c r="C41" s="172">
        <v>175418.30100000001</v>
      </c>
      <c r="D41" s="172">
        <v>143950.13250000001</v>
      </c>
      <c r="E41" s="172">
        <v>0</v>
      </c>
      <c r="F41" s="172">
        <v>0</v>
      </c>
      <c r="G41" s="172">
        <v>-38833.059000000008</v>
      </c>
      <c r="H41" s="172">
        <v>-31468.1685</v>
      </c>
      <c r="I41" s="172">
        <v>0</v>
      </c>
    </row>
    <row r="42" spans="1:9" x14ac:dyDescent="0.2">
      <c r="A42" s="170">
        <v>45382</v>
      </c>
      <c r="B42" s="171" t="s">
        <v>895</v>
      </c>
      <c r="C42" s="172">
        <v>0</v>
      </c>
      <c r="D42" s="172">
        <v>0</v>
      </c>
      <c r="E42" s="172">
        <v>0</v>
      </c>
      <c r="F42" s="172">
        <v>0</v>
      </c>
      <c r="G42" s="172">
        <v>0</v>
      </c>
      <c r="H42" s="172">
        <v>0</v>
      </c>
      <c r="I42" s="172">
        <v>0</v>
      </c>
    </row>
    <row r="43" spans="1:9" x14ac:dyDescent="0.2">
      <c r="A43" s="170">
        <v>45382</v>
      </c>
      <c r="B43" s="171" t="s">
        <v>896</v>
      </c>
      <c r="C43" s="172">
        <v>0</v>
      </c>
      <c r="D43" s="172">
        <v>0</v>
      </c>
      <c r="E43" s="172">
        <v>0</v>
      </c>
      <c r="F43" s="172">
        <v>0</v>
      </c>
      <c r="G43" s="172">
        <v>0</v>
      </c>
      <c r="H43" s="172">
        <v>0</v>
      </c>
      <c r="I43" s="172">
        <v>0</v>
      </c>
    </row>
    <row r="44" spans="1:9" x14ac:dyDescent="0.2">
      <c r="A44" s="170">
        <v>45382</v>
      </c>
      <c r="B44" s="171" t="s">
        <v>897</v>
      </c>
      <c r="C44" s="172">
        <v>3388594.0792999999</v>
      </c>
      <c r="D44" s="172">
        <v>3984781.4975000001</v>
      </c>
      <c r="E44" s="172">
        <v>0</v>
      </c>
      <c r="F44" s="172">
        <v>0</v>
      </c>
      <c r="G44" s="172">
        <v>962011.13039999991</v>
      </c>
      <c r="H44" s="172">
        <v>596187.41819999996</v>
      </c>
      <c r="I44" s="172">
        <v>0</v>
      </c>
    </row>
    <row r="45" spans="1:9" x14ac:dyDescent="0.2">
      <c r="A45" s="170">
        <v>45382</v>
      </c>
      <c r="B45" s="171" t="s">
        <v>898</v>
      </c>
      <c r="C45" s="172">
        <v>0</v>
      </c>
      <c r="D45" s="172">
        <v>0</v>
      </c>
      <c r="E45" s="172">
        <v>0</v>
      </c>
      <c r="F45" s="172">
        <v>0</v>
      </c>
      <c r="G45" s="172">
        <v>0</v>
      </c>
      <c r="H45" s="172">
        <v>0</v>
      </c>
      <c r="I45" s="172">
        <v>0</v>
      </c>
    </row>
    <row r="46" spans="1:9" x14ac:dyDescent="0.2">
      <c r="A46" s="170">
        <v>45382</v>
      </c>
      <c r="B46" s="171" t="s">
        <v>899</v>
      </c>
      <c r="C46" s="172">
        <v>0</v>
      </c>
      <c r="D46" s="172">
        <v>0</v>
      </c>
      <c r="E46" s="172">
        <v>0</v>
      </c>
      <c r="F46" s="172">
        <v>0</v>
      </c>
      <c r="G46" s="172">
        <v>0</v>
      </c>
      <c r="H46" s="172">
        <v>0</v>
      </c>
      <c r="I46" s="172">
        <v>0</v>
      </c>
    </row>
    <row r="47" spans="1:9" x14ac:dyDescent="0.2">
      <c r="A47" s="170">
        <v>45382</v>
      </c>
      <c r="B47" s="171" t="s">
        <v>900</v>
      </c>
      <c r="C47" s="172">
        <v>218666.9</v>
      </c>
      <c r="D47" s="172">
        <v>218666.9</v>
      </c>
      <c r="E47" s="172">
        <v>0</v>
      </c>
      <c r="F47" s="172">
        <v>0</v>
      </c>
      <c r="G47" s="172">
        <v>-56181.353999999999</v>
      </c>
      <c r="H47" s="172">
        <v>0</v>
      </c>
      <c r="I47" s="172">
        <v>0</v>
      </c>
    </row>
    <row r="48" spans="1:9" x14ac:dyDescent="0.2">
      <c r="A48" s="170">
        <v>45382</v>
      </c>
      <c r="B48" s="171" t="s">
        <v>901</v>
      </c>
      <c r="C48" s="172">
        <v>186390.5</v>
      </c>
      <c r="D48" s="172">
        <v>186390.5</v>
      </c>
      <c r="E48" s="172">
        <v>0</v>
      </c>
      <c r="F48" s="172">
        <v>0</v>
      </c>
      <c r="G48" s="172">
        <v>16402.364000000001</v>
      </c>
      <c r="H48" s="172">
        <v>0</v>
      </c>
      <c r="I48" s="172">
        <v>0</v>
      </c>
    </row>
    <row r="49" spans="1:9" x14ac:dyDescent="0.2">
      <c r="A49" s="170">
        <v>45382</v>
      </c>
      <c r="B49" s="171" t="s">
        <v>902</v>
      </c>
      <c r="C49" s="172">
        <v>0</v>
      </c>
      <c r="D49" s="172">
        <v>0</v>
      </c>
      <c r="E49" s="172">
        <v>0</v>
      </c>
      <c r="F49" s="172">
        <v>0</v>
      </c>
      <c r="G49" s="172">
        <v>0</v>
      </c>
      <c r="H49" s="172">
        <v>0</v>
      </c>
      <c r="I49" s="172">
        <v>0</v>
      </c>
    </row>
    <row r="50" spans="1:9" x14ac:dyDescent="0.2">
      <c r="A50" s="170">
        <v>45382</v>
      </c>
      <c r="B50" s="171" t="s">
        <v>903</v>
      </c>
      <c r="C50" s="172">
        <v>5144.3860000000004</v>
      </c>
      <c r="D50" s="172">
        <v>5144.3860000000004</v>
      </c>
      <c r="E50" s="172">
        <v>0</v>
      </c>
      <c r="F50" s="172">
        <v>0</v>
      </c>
      <c r="G50" s="172">
        <v>-3840.7474000000002</v>
      </c>
      <c r="H50" s="172">
        <v>0</v>
      </c>
      <c r="I50" s="172">
        <v>0</v>
      </c>
    </row>
    <row r="51" spans="1:9" x14ac:dyDescent="0.2">
      <c r="A51" s="170">
        <v>45382</v>
      </c>
      <c r="B51" s="171" t="s">
        <v>904</v>
      </c>
      <c r="C51" s="172">
        <v>219755.10297000001</v>
      </c>
      <c r="D51" s="172">
        <v>241455.427986</v>
      </c>
      <c r="E51" s="172">
        <v>0</v>
      </c>
      <c r="F51" s="172">
        <v>0</v>
      </c>
      <c r="G51" s="172">
        <v>-158234.56811149998</v>
      </c>
      <c r="H51" s="172">
        <v>21700.325015999999</v>
      </c>
      <c r="I51" s="172">
        <v>0</v>
      </c>
    </row>
    <row r="52" spans="1:9" x14ac:dyDescent="0.2">
      <c r="A52" s="170">
        <v>45382</v>
      </c>
      <c r="B52" s="171" t="s">
        <v>905</v>
      </c>
      <c r="C52" s="172">
        <v>582841.09519360005</v>
      </c>
      <c r="D52" s="172">
        <v>639643.40531840001</v>
      </c>
      <c r="E52" s="172">
        <v>0</v>
      </c>
      <c r="F52" s="172">
        <v>0</v>
      </c>
      <c r="G52" s="172">
        <v>156870.50816997292</v>
      </c>
      <c r="H52" s="172">
        <v>56802.310124800002</v>
      </c>
      <c r="I52" s="172">
        <v>0</v>
      </c>
    </row>
    <row r="53" spans="1:9" x14ac:dyDescent="0.2">
      <c r="A53" s="170">
        <v>45382</v>
      </c>
      <c r="B53" s="171" t="s">
        <v>906</v>
      </c>
      <c r="C53" s="172">
        <v>808164.60264000006</v>
      </c>
      <c r="D53" s="172">
        <v>828368.71770599997</v>
      </c>
      <c r="E53" s="172">
        <v>0</v>
      </c>
      <c r="F53" s="172">
        <v>0</v>
      </c>
      <c r="G53" s="172">
        <v>75388.054099000001</v>
      </c>
      <c r="H53" s="172">
        <v>20204.115065999998</v>
      </c>
      <c r="I53" s="172">
        <v>0</v>
      </c>
    </row>
    <row r="54" spans="1:9" x14ac:dyDescent="0.2">
      <c r="A54" s="170">
        <v>45382</v>
      </c>
      <c r="B54" s="171" t="s">
        <v>907</v>
      </c>
      <c r="C54" s="172">
        <v>950765.73260400002</v>
      </c>
      <c r="D54" s="172">
        <v>950765.73260400002</v>
      </c>
      <c r="E54" s="172">
        <v>0</v>
      </c>
      <c r="F54" s="172">
        <v>0</v>
      </c>
      <c r="G54" s="172">
        <v>365968.45536100003</v>
      </c>
      <c r="H54" s="172">
        <v>0</v>
      </c>
      <c r="I54" s="172">
        <v>0</v>
      </c>
    </row>
    <row r="55" spans="1:9" x14ac:dyDescent="0.2">
      <c r="A55" s="170">
        <v>45382</v>
      </c>
      <c r="B55" s="171" t="s">
        <v>908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0</v>
      </c>
    </row>
    <row r="56" spans="1:9" x14ac:dyDescent="0.2">
      <c r="A56" s="170">
        <v>45382</v>
      </c>
      <c r="B56" s="171" t="s">
        <v>909</v>
      </c>
      <c r="C56" s="172">
        <v>0</v>
      </c>
      <c r="D56" s="172">
        <v>0</v>
      </c>
      <c r="E56" s="172">
        <v>0</v>
      </c>
      <c r="F56" s="172">
        <v>0</v>
      </c>
      <c r="G56" s="172">
        <v>0</v>
      </c>
      <c r="H56" s="172">
        <v>0</v>
      </c>
      <c r="I56" s="172">
        <v>0</v>
      </c>
    </row>
    <row r="57" spans="1:9" x14ac:dyDescent="0.2">
      <c r="A57" s="170">
        <v>45382</v>
      </c>
      <c r="B57" s="171" t="s">
        <v>910</v>
      </c>
      <c r="C57" s="172">
        <v>290179.25455680001</v>
      </c>
      <c r="D57" s="172">
        <v>302193.4129312</v>
      </c>
      <c r="E57" s="172">
        <v>0</v>
      </c>
      <c r="F57" s="172">
        <v>0</v>
      </c>
      <c r="G57" s="172">
        <v>-51946.8154688</v>
      </c>
      <c r="H57" s="172">
        <v>10812.2567392</v>
      </c>
      <c r="I57" s="172">
        <v>0</v>
      </c>
    </row>
    <row r="58" spans="1:9" x14ac:dyDescent="0.2">
      <c r="A58" s="170">
        <v>45382</v>
      </c>
      <c r="B58" s="171" t="s">
        <v>911</v>
      </c>
      <c r="C58" s="172">
        <v>502896.70040999999</v>
      </c>
      <c r="D58" s="172">
        <v>515940.13068</v>
      </c>
      <c r="E58" s="172">
        <v>0</v>
      </c>
      <c r="F58" s="172">
        <v>0</v>
      </c>
      <c r="G58" s="172">
        <v>81159.121680000011</v>
      </c>
      <c r="H58" s="172">
        <v>13043.430270000001</v>
      </c>
      <c r="I58" s="172">
        <v>0</v>
      </c>
    </row>
    <row r="59" spans="1:9" x14ac:dyDescent="0.2">
      <c r="A59" s="170">
        <v>45382</v>
      </c>
      <c r="B59" s="171" t="s">
        <v>912</v>
      </c>
      <c r="C59" s="172">
        <v>129638.62490841</v>
      </c>
      <c r="D59" s="172">
        <v>149234.29003440001</v>
      </c>
      <c r="E59" s="172">
        <v>0</v>
      </c>
      <c r="F59" s="172">
        <v>0</v>
      </c>
      <c r="G59" s="172">
        <v>-170855.51522443001</v>
      </c>
      <c r="H59" s="172">
        <v>-10621.290681</v>
      </c>
      <c r="I59" s="172">
        <v>0</v>
      </c>
    </row>
    <row r="60" spans="1:9" x14ac:dyDescent="0.2">
      <c r="A60" s="170">
        <v>45382</v>
      </c>
      <c r="B60" s="171" t="s">
        <v>930</v>
      </c>
      <c r="C60" s="172">
        <v>320844.04794000002</v>
      </c>
      <c r="D60" s="172">
        <v>354046.64092199999</v>
      </c>
      <c r="E60" s="172">
        <v>0</v>
      </c>
      <c r="F60" s="172">
        <v>0</v>
      </c>
      <c r="G60" s="172">
        <v>6423.3545220000015</v>
      </c>
      <c r="H60" s="172">
        <v>34431.000551999998</v>
      </c>
      <c r="I60" s="172">
        <v>0</v>
      </c>
    </row>
    <row r="61" spans="1:9" x14ac:dyDescent="0.2">
      <c r="A61" s="170">
        <v>45382</v>
      </c>
      <c r="B61" s="171" t="s">
        <v>946</v>
      </c>
      <c r="C61" s="172">
        <v>368631.86640100001</v>
      </c>
      <c r="D61" s="172">
        <v>370998.91554750002</v>
      </c>
      <c r="E61" s="172">
        <v>0</v>
      </c>
      <c r="F61" s="172">
        <v>0</v>
      </c>
      <c r="G61" s="172">
        <v>2367.0491465</v>
      </c>
      <c r="H61" s="172">
        <v>2673.8660580000001</v>
      </c>
      <c r="I61" s="172">
        <v>0</v>
      </c>
    </row>
    <row r="62" spans="1:9" x14ac:dyDescent="0.2">
      <c r="A62" s="170"/>
      <c r="B62" s="171" t="s">
        <v>915</v>
      </c>
      <c r="C62" s="172">
        <v>23167974.10842381</v>
      </c>
      <c r="D62" s="172">
        <v>23919245.313429501</v>
      </c>
      <c r="E62" s="172">
        <v>0</v>
      </c>
      <c r="F62" s="172">
        <v>0</v>
      </c>
      <c r="G62" s="172">
        <f>SUM(G16:G61)</f>
        <v>7822438.3459737441</v>
      </c>
      <c r="H62" s="172">
        <v>721387.57204500004</v>
      </c>
      <c r="I62" s="172"/>
    </row>
    <row r="63" spans="1:9" ht="15.95" customHeight="1" x14ac:dyDescent="0.2">
      <c r="A63" s="170"/>
      <c r="B63" s="171" t="s">
        <v>916</v>
      </c>
      <c r="C63" s="172"/>
      <c r="D63" s="172"/>
      <c r="E63" s="172"/>
      <c r="F63" s="172"/>
      <c r="G63" s="172"/>
      <c r="H63" s="172"/>
      <c r="I63" s="172"/>
    </row>
    <row r="64" spans="1:9" ht="15.95" customHeight="1" x14ac:dyDescent="0.2">
      <c r="A64" s="170"/>
      <c r="B64" s="171" t="s">
        <v>917</v>
      </c>
      <c r="C64" s="172"/>
      <c r="D64" s="172"/>
      <c r="E64" s="172"/>
      <c r="F64" s="172"/>
      <c r="G64" s="172"/>
      <c r="H64" s="172"/>
      <c r="I64" s="172"/>
    </row>
    <row r="65" spans="1:255" ht="15.95" customHeight="1" x14ac:dyDescent="0.2">
      <c r="A65" s="170">
        <v>45382</v>
      </c>
      <c r="B65" s="171" t="s">
        <v>918</v>
      </c>
      <c r="C65" s="172">
        <v>974371.89</v>
      </c>
      <c r="D65" s="172">
        <v>974371.89</v>
      </c>
      <c r="E65" s="172">
        <v>8226.5728029467991</v>
      </c>
      <c r="F65" s="172">
        <v>0</v>
      </c>
      <c r="G65" s="172"/>
      <c r="H65" s="172">
        <v>0</v>
      </c>
      <c r="I65" s="172">
        <v>0</v>
      </c>
    </row>
    <row r="66" spans="1:255" ht="15.95" customHeight="1" x14ac:dyDescent="0.2">
      <c r="A66" s="170">
        <v>45382</v>
      </c>
      <c r="B66" s="171" t="s">
        <v>919</v>
      </c>
      <c r="C66" s="172">
        <v>556381.73853431526</v>
      </c>
      <c r="D66" s="172">
        <v>556381.73853431526</v>
      </c>
      <c r="E66" s="172">
        <v>-4341.2107832951997</v>
      </c>
      <c r="F66" s="172">
        <v>0</v>
      </c>
      <c r="G66" s="172"/>
      <c r="H66" s="172">
        <v>0</v>
      </c>
      <c r="I66" s="172">
        <v>0</v>
      </c>
    </row>
    <row r="67" spans="1:255" ht="15.95" customHeight="1" x14ac:dyDescent="0.2">
      <c r="A67" s="170">
        <v>45382</v>
      </c>
      <c r="B67" s="171" t="s">
        <v>920</v>
      </c>
      <c r="C67" s="172">
        <v>222752.6891180868</v>
      </c>
      <c r="D67" s="172">
        <v>222752.6891180868</v>
      </c>
      <c r="E67" s="172">
        <v>-185.55338039540001</v>
      </c>
      <c r="F67" s="172">
        <v>0</v>
      </c>
      <c r="G67" s="172"/>
      <c r="H67" s="172">
        <v>0</v>
      </c>
      <c r="I67" s="172">
        <v>0</v>
      </c>
    </row>
    <row r="68" spans="1:255" ht="15.95" customHeight="1" x14ac:dyDescent="0.2">
      <c r="A68" s="170">
        <v>45382</v>
      </c>
      <c r="B68" s="171" t="s">
        <v>921</v>
      </c>
      <c r="C68" s="172">
        <v>30571.3180201672</v>
      </c>
      <c r="D68" s="172">
        <v>30571.3180201672</v>
      </c>
      <c r="E68" s="172">
        <v>1742.9174945950999</v>
      </c>
      <c r="F68" s="172">
        <v>0</v>
      </c>
      <c r="G68" s="172"/>
      <c r="H68" s="172">
        <v>0</v>
      </c>
      <c r="I68" s="172">
        <v>0</v>
      </c>
    </row>
    <row r="69" spans="1:255" ht="15.95" customHeight="1" x14ac:dyDescent="0.2">
      <c r="A69" s="170">
        <v>45382</v>
      </c>
      <c r="B69" s="171" t="s">
        <v>922</v>
      </c>
      <c r="C69" s="172">
        <v>190677.53496120049</v>
      </c>
      <c r="D69" s="172">
        <v>190677.53496120049</v>
      </c>
      <c r="E69" s="172">
        <v>16365.0940708859</v>
      </c>
      <c r="F69" s="172">
        <v>0</v>
      </c>
      <c r="G69" s="172"/>
      <c r="H69" s="172">
        <v>0</v>
      </c>
      <c r="I69" s="172">
        <v>0</v>
      </c>
    </row>
    <row r="70" spans="1:255" ht="15.95" customHeight="1" x14ac:dyDescent="0.2">
      <c r="A70" s="170">
        <v>45382</v>
      </c>
      <c r="B70" s="171" t="s">
        <v>923</v>
      </c>
      <c r="C70" s="172">
        <v>175158.07804747939</v>
      </c>
      <c r="D70" s="172">
        <v>175158.07804747939</v>
      </c>
      <c r="E70" s="172">
        <v>-425.30641889259999</v>
      </c>
      <c r="F70" s="172">
        <v>0</v>
      </c>
      <c r="G70" s="172"/>
      <c r="H70" s="172">
        <v>0</v>
      </c>
      <c r="I70" s="172">
        <v>0</v>
      </c>
    </row>
    <row r="71" spans="1:255" ht="15.95" customHeight="1" x14ac:dyDescent="0.2">
      <c r="A71" s="170">
        <v>45382</v>
      </c>
      <c r="B71" s="171" t="s">
        <v>933</v>
      </c>
      <c r="C71" s="172">
        <v>2498579.2205641</v>
      </c>
      <c r="D71" s="172">
        <v>2498579.2205641</v>
      </c>
      <c r="E71" s="172">
        <v>-4528.9507057316996</v>
      </c>
      <c r="F71" s="172">
        <v>0</v>
      </c>
      <c r="G71" s="172"/>
      <c r="H71" s="172">
        <v>0</v>
      </c>
      <c r="I71" s="172">
        <v>0</v>
      </c>
    </row>
    <row r="72" spans="1:255" ht="15.95" customHeight="1" x14ac:dyDescent="0.2">
      <c r="A72" s="170"/>
      <c r="B72" s="171" t="s">
        <v>771</v>
      </c>
      <c r="C72" s="172">
        <v>4648492.4692453491</v>
      </c>
      <c r="D72" s="172">
        <v>4648492.4692453491</v>
      </c>
      <c r="E72" s="172">
        <v>16853.563080112901</v>
      </c>
      <c r="F72" s="172">
        <v>0</v>
      </c>
      <c r="G72" s="172"/>
      <c r="H72" s="172">
        <v>0</v>
      </c>
      <c r="I72" s="172"/>
    </row>
    <row r="73" spans="1:255" ht="15.95" customHeight="1" x14ac:dyDescent="0.2">
      <c r="A73" s="170"/>
      <c r="B73" s="171" t="s">
        <v>924</v>
      </c>
      <c r="C73" s="172"/>
      <c r="D73" s="172"/>
      <c r="E73" s="172"/>
      <c r="F73" s="172"/>
      <c r="G73" s="172"/>
      <c r="H73" s="172"/>
      <c r="I73" s="172"/>
    </row>
    <row r="74" spans="1:255" ht="15.95" customHeight="1" x14ac:dyDescent="0.2">
      <c r="A74" s="170"/>
      <c r="B74" s="171" t="s">
        <v>925</v>
      </c>
      <c r="C74" s="172"/>
      <c r="D74" s="172"/>
      <c r="E74" s="172"/>
      <c r="F74" s="172"/>
      <c r="G74" s="172"/>
      <c r="H74" s="172"/>
      <c r="I74" s="172"/>
    </row>
    <row r="75" spans="1:255" ht="15.95" customHeight="1" x14ac:dyDescent="0.2">
      <c r="A75" s="170"/>
      <c r="B75" s="171" t="s">
        <v>926</v>
      </c>
      <c r="C75" s="172"/>
      <c r="D75" s="172"/>
      <c r="E75" s="172"/>
      <c r="F75" s="172"/>
      <c r="G75" s="172"/>
      <c r="H75" s="172"/>
      <c r="I75" s="172"/>
    </row>
    <row r="76" spans="1:255" ht="15.95" customHeight="1" x14ac:dyDescent="0.2">
      <c r="A76" s="170"/>
      <c r="B76" s="173" t="s">
        <v>927</v>
      </c>
      <c r="C76" s="174">
        <v>27816466.577669159</v>
      </c>
      <c r="D76" s="174">
        <v>28567737.782674849</v>
      </c>
      <c r="E76" s="174">
        <v>16853.563080112901</v>
      </c>
      <c r="F76" s="174">
        <v>0</v>
      </c>
      <c r="G76" s="174">
        <f>G62</f>
        <v>7822438.3459737441</v>
      </c>
      <c r="H76" s="174">
        <v>721387.57204500004</v>
      </c>
      <c r="I76" s="174">
        <v>0</v>
      </c>
    </row>
    <row r="77" spans="1:255" x14ac:dyDescent="0.2">
      <c r="C77" s="124"/>
      <c r="D77" s="124"/>
      <c r="E77" s="124"/>
      <c r="F77" s="124"/>
      <c r="G77" s="182"/>
      <c r="H77" s="124"/>
      <c r="I77" s="124"/>
    </row>
    <row r="79" spans="1:255" ht="34.5" customHeight="1" x14ac:dyDescent="0.2">
      <c r="A79" s="124" t="s">
        <v>83</v>
      </c>
      <c r="D79" s="71" t="s">
        <v>85</v>
      </c>
      <c r="F79" s="71" t="s">
        <v>84</v>
      </c>
      <c r="G79" s="181"/>
      <c r="H79" s="198" t="s">
        <v>86</v>
      </c>
      <c r="I79" s="198"/>
      <c r="IS79" s="84"/>
      <c r="IT79" s="84"/>
      <c r="IU79" s="84"/>
    </row>
    <row r="80" spans="1:255" ht="27" customHeight="1" x14ac:dyDescent="0.2">
      <c r="A80" s="124" t="s">
        <v>958</v>
      </c>
      <c r="D80" s="125" t="s">
        <v>366</v>
      </c>
      <c r="H80" s="217" t="s">
        <v>367</v>
      </c>
      <c r="I80" s="217"/>
      <c r="IS80" s="84"/>
      <c r="IT80" s="84"/>
      <c r="IU80" s="84"/>
    </row>
  </sheetData>
  <mergeCells count="4">
    <mergeCell ref="H80:I80"/>
    <mergeCell ref="A10:I10"/>
    <mergeCell ref="A11:I11"/>
    <mergeCell ref="H79:I79"/>
  </mergeCells>
  <pageMargins left="0.70866141732283472" right="0.70866141732283472" top="0.74803149606299213" bottom="0.74803149606299213" header="0.31496062992125984" footer="0.31496062992125984"/>
  <pageSetup paperSize="9" scale="84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6" zoomScaleNormal="100" zoomScaleSheetLayoutView="100" workbookViewId="0">
      <selection activeCell="B1" sqref="B1:L43"/>
    </sheetView>
  </sheetViews>
  <sheetFormatPr defaultColWidth="8" defaultRowHeight="12.75" customHeight="1" x14ac:dyDescent="0.2"/>
  <cols>
    <col min="1" max="1" width="6" style="70" hidden="1" customWidth="1"/>
    <col min="2" max="2" width="7.5703125" style="70" customWidth="1"/>
    <col min="3" max="3" width="9.140625" style="70" customWidth="1"/>
    <col min="4" max="4" width="18.7109375" style="70" customWidth="1"/>
    <col min="5" max="9" width="9.140625" style="70" customWidth="1"/>
    <col min="10" max="10" width="13.85546875" style="70" customWidth="1"/>
    <col min="11" max="11" width="10.85546875" style="70" customWidth="1"/>
    <col min="12" max="12" width="16.85546875" style="70" customWidth="1"/>
    <col min="13" max="13" width="10.28515625" style="70" customWidth="1"/>
    <col min="14" max="256" width="9.140625" style="70" customWidth="1"/>
    <col min="257" max="16384" width="8" style="84"/>
  </cols>
  <sheetData>
    <row r="1" spans="2:12" x14ac:dyDescent="0.2">
      <c r="B1" s="69" t="str">
        <f>'[1]2'!A1</f>
        <v xml:space="preserve">Naziv investicionog fonda: </v>
      </c>
      <c r="E1" s="70" t="s">
        <v>839</v>
      </c>
    </row>
    <row r="2" spans="2:12" x14ac:dyDescent="0.2">
      <c r="B2" s="69" t="str">
        <f>'[1]2'!A2</f>
        <v xml:space="preserve">Registarski broj investicionog fonda: </v>
      </c>
    </row>
    <row r="3" spans="2:12" x14ac:dyDescent="0.2">
      <c r="B3" s="69" t="str">
        <f>'[1]2'!A3</f>
        <v>Naziv društva za upravljanje investicionim fondom: Društvo za upravljanje investicionim fondovima Kristal invest A.D. Banja Luka</v>
      </c>
    </row>
    <row r="4" spans="2:12" x14ac:dyDescent="0.2">
      <c r="B4" s="69" t="str">
        <f>'[1]2'!A4</f>
        <v>Matični broj društva za upravljanje investicionim fondom: 01935615</v>
      </c>
    </row>
    <row r="5" spans="2:12" x14ac:dyDescent="0.2">
      <c r="B5" s="69" t="str">
        <f>'[1]2'!A5</f>
        <v>JIB društva za upravljanje investicionim fondom: 4400819920004</v>
      </c>
    </row>
    <row r="6" spans="2:12" x14ac:dyDescent="0.2">
      <c r="B6" s="69" t="str">
        <f>'[1]2'!A6</f>
        <v>JIB zatvorenog investicionog fonda: JP-M-7</v>
      </c>
    </row>
    <row r="9" spans="2:12" x14ac:dyDescent="0.2">
      <c r="B9" s="246" t="s">
        <v>816</v>
      </c>
      <c r="C9" s="246"/>
      <c r="D9" s="246"/>
      <c r="E9" s="246"/>
      <c r="F9" s="246"/>
      <c r="G9" s="246"/>
      <c r="H9" s="246"/>
      <c r="I9" s="246"/>
      <c r="J9" s="246"/>
      <c r="K9" s="246"/>
      <c r="L9" s="246"/>
    </row>
    <row r="10" spans="2:12" x14ac:dyDescent="0.2">
      <c r="B10" s="246" t="s">
        <v>947</v>
      </c>
      <c r="C10" s="246"/>
      <c r="D10" s="246"/>
      <c r="E10" s="246"/>
      <c r="F10" s="246"/>
      <c r="G10" s="246"/>
      <c r="H10" s="246"/>
      <c r="I10" s="246"/>
      <c r="J10" s="246"/>
      <c r="K10" s="246"/>
      <c r="L10" s="246"/>
    </row>
    <row r="12" spans="2:12" x14ac:dyDescent="0.2">
      <c r="B12" s="255" t="s">
        <v>817</v>
      </c>
      <c r="C12" s="255"/>
      <c r="D12" s="255"/>
      <c r="E12" s="255"/>
      <c r="F12" s="255"/>
      <c r="G12" s="255"/>
      <c r="H12" s="255"/>
      <c r="I12" s="255"/>
      <c r="J12" s="255"/>
      <c r="K12" s="255"/>
      <c r="L12" s="255"/>
    </row>
    <row r="14" spans="2:12" ht="40.5" customHeight="1" x14ac:dyDescent="0.2">
      <c r="B14" s="175" t="s">
        <v>818</v>
      </c>
      <c r="C14" s="256" t="s">
        <v>819</v>
      </c>
      <c r="D14" s="257"/>
      <c r="E14" s="256" t="s">
        <v>371</v>
      </c>
      <c r="F14" s="257"/>
      <c r="G14" s="256" t="s">
        <v>820</v>
      </c>
      <c r="H14" s="257"/>
      <c r="I14" s="256" t="s">
        <v>821</v>
      </c>
      <c r="J14" s="257"/>
      <c r="K14" s="256" t="s">
        <v>822</v>
      </c>
      <c r="L14" s="257"/>
    </row>
    <row r="15" spans="2:12" ht="10.5" customHeight="1" x14ac:dyDescent="0.2">
      <c r="B15" s="176">
        <v>1</v>
      </c>
      <c r="C15" s="243">
        <v>2</v>
      </c>
      <c r="D15" s="245"/>
      <c r="E15" s="243">
        <v>3</v>
      </c>
      <c r="F15" s="245"/>
      <c r="G15" s="243">
        <v>4</v>
      </c>
      <c r="H15" s="245"/>
      <c r="I15" s="243">
        <v>5</v>
      </c>
      <c r="J15" s="245"/>
      <c r="K15" s="243">
        <v>6</v>
      </c>
      <c r="L15" s="245"/>
    </row>
    <row r="16" spans="2:12" x14ac:dyDescent="0.2">
      <c r="B16" s="176" t="s">
        <v>345</v>
      </c>
      <c r="C16" s="237"/>
      <c r="D16" s="239"/>
      <c r="E16" s="260"/>
      <c r="F16" s="261"/>
      <c r="G16" s="253"/>
      <c r="H16" s="254"/>
      <c r="I16" s="253"/>
      <c r="J16" s="254"/>
      <c r="K16" s="253"/>
      <c r="L16" s="254"/>
    </row>
    <row r="17" spans="2:12" x14ac:dyDescent="0.2">
      <c r="B17" s="177"/>
      <c r="C17" s="237" t="s">
        <v>775</v>
      </c>
      <c r="D17" s="239"/>
      <c r="E17" s="260"/>
      <c r="F17" s="261"/>
      <c r="G17" s="253"/>
      <c r="H17" s="254"/>
      <c r="I17" s="253"/>
      <c r="J17" s="254"/>
      <c r="K17" s="253"/>
      <c r="L17" s="254"/>
    </row>
    <row r="18" spans="2:12" x14ac:dyDescent="0.2">
      <c r="C18" s="79"/>
      <c r="D18" s="79"/>
      <c r="E18" s="79"/>
      <c r="F18" s="79"/>
      <c r="G18" s="79"/>
      <c r="H18" s="79"/>
      <c r="I18" s="79"/>
      <c r="J18" s="79"/>
      <c r="K18" s="79"/>
      <c r="L18" s="79"/>
    </row>
    <row r="19" spans="2:12" x14ac:dyDescent="0.2">
      <c r="B19" s="255" t="s">
        <v>948</v>
      </c>
      <c r="C19" s="255"/>
      <c r="D19" s="255"/>
      <c r="E19" s="255"/>
      <c r="F19" s="255"/>
      <c r="G19" s="255"/>
      <c r="H19" s="255"/>
      <c r="I19" s="255"/>
      <c r="J19" s="255"/>
      <c r="K19" s="255"/>
      <c r="L19" s="255"/>
    </row>
    <row r="20" spans="2:12" x14ac:dyDescent="0.2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</row>
    <row r="21" spans="2:12" x14ac:dyDescent="0.2">
      <c r="B21" s="237" t="s">
        <v>823</v>
      </c>
      <c r="C21" s="238"/>
      <c r="D21" s="238"/>
      <c r="E21" s="238"/>
      <c r="F21" s="238"/>
      <c r="G21" s="238"/>
      <c r="H21" s="238"/>
      <c r="I21" s="238"/>
      <c r="J21" s="239"/>
    </row>
    <row r="22" spans="2:12" ht="27.75" customHeight="1" x14ac:dyDescent="0.2">
      <c r="B22" s="175" t="s">
        <v>818</v>
      </c>
      <c r="C22" s="256" t="s">
        <v>819</v>
      </c>
      <c r="D22" s="257"/>
      <c r="E22" s="256" t="s">
        <v>824</v>
      </c>
      <c r="F22" s="257"/>
      <c r="G22" s="256" t="s">
        <v>825</v>
      </c>
      <c r="H22" s="257"/>
      <c r="I22" s="256" t="s">
        <v>826</v>
      </c>
      <c r="J22" s="257"/>
    </row>
    <row r="23" spans="2:12" ht="10.5" customHeight="1" x14ac:dyDescent="0.2">
      <c r="B23" s="176">
        <v>1</v>
      </c>
      <c r="C23" s="243">
        <v>2</v>
      </c>
      <c r="D23" s="245"/>
      <c r="E23" s="243">
        <v>3</v>
      </c>
      <c r="F23" s="245"/>
      <c r="G23" s="243">
        <v>4</v>
      </c>
      <c r="H23" s="245"/>
      <c r="I23" s="243">
        <v>5</v>
      </c>
      <c r="J23" s="245"/>
    </row>
    <row r="24" spans="2:12" x14ac:dyDescent="0.2">
      <c r="B24" s="176" t="s">
        <v>345</v>
      </c>
      <c r="C24" s="237"/>
      <c r="D24" s="239"/>
      <c r="E24" s="260"/>
      <c r="F24" s="261"/>
      <c r="G24" s="237"/>
      <c r="H24" s="239"/>
      <c r="I24" s="253"/>
      <c r="J24" s="254"/>
    </row>
    <row r="25" spans="2:12" x14ac:dyDescent="0.2">
      <c r="B25" s="176"/>
      <c r="C25" s="258" t="s">
        <v>827</v>
      </c>
      <c r="D25" s="259"/>
      <c r="E25" s="260"/>
      <c r="F25" s="261"/>
      <c r="G25" s="237"/>
      <c r="H25" s="239"/>
      <c r="I25" s="253"/>
      <c r="J25" s="254"/>
    </row>
    <row r="26" spans="2:12" x14ac:dyDescent="0.2">
      <c r="B26" s="237" t="s">
        <v>828</v>
      </c>
      <c r="C26" s="238"/>
      <c r="D26" s="238"/>
      <c r="E26" s="238"/>
      <c r="F26" s="238"/>
      <c r="G26" s="238"/>
      <c r="H26" s="238"/>
      <c r="I26" s="238"/>
      <c r="J26" s="239"/>
    </row>
    <row r="27" spans="2:12" ht="24.75" customHeight="1" x14ac:dyDescent="0.2">
      <c r="B27" s="175" t="s">
        <v>818</v>
      </c>
      <c r="C27" s="256" t="s">
        <v>819</v>
      </c>
      <c r="D27" s="257"/>
      <c r="E27" s="256" t="s">
        <v>829</v>
      </c>
      <c r="F27" s="257"/>
      <c r="G27" s="256" t="s">
        <v>830</v>
      </c>
      <c r="H27" s="257"/>
      <c r="I27" s="256" t="s">
        <v>831</v>
      </c>
      <c r="J27" s="257"/>
    </row>
    <row r="28" spans="2:12" x14ac:dyDescent="0.2">
      <c r="B28" s="176" t="s">
        <v>345</v>
      </c>
      <c r="C28" s="237"/>
      <c r="D28" s="239"/>
      <c r="E28" s="253"/>
      <c r="F28" s="254"/>
      <c r="G28" s="243"/>
      <c r="H28" s="245"/>
      <c r="I28" s="253"/>
      <c r="J28" s="254"/>
    </row>
    <row r="29" spans="2:12" x14ac:dyDescent="0.2">
      <c r="B29" s="176"/>
      <c r="C29" s="258" t="s">
        <v>832</v>
      </c>
      <c r="D29" s="259"/>
      <c r="E29" s="253"/>
      <c r="F29" s="254"/>
      <c r="G29" s="243"/>
      <c r="H29" s="245"/>
      <c r="I29" s="253"/>
      <c r="J29" s="254"/>
    </row>
    <row r="30" spans="2:12" x14ac:dyDescent="0.2">
      <c r="B30" s="237" t="s">
        <v>833</v>
      </c>
      <c r="C30" s="238"/>
      <c r="D30" s="239"/>
      <c r="E30" s="253"/>
      <c r="F30" s="254"/>
      <c r="G30" s="243"/>
      <c r="H30" s="245"/>
      <c r="I30" s="253"/>
      <c r="J30" s="254"/>
    </row>
    <row r="31" spans="2:12" ht="27" customHeight="1" x14ac:dyDescent="0.2"/>
    <row r="32" spans="2:12" x14ac:dyDescent="0.2">
      <c r="B32" s="255" t="s">
        <v>949</v>
      </c>
      <c r="C32" s="255"/>
      <c r="D32" s="255"/>
      <c r="E32" s="255"/>
      <c r="F32" s="255"/>
      <c r="G32" s="255"/>
      <c r="H32" s="255"/>
      <c r="I32" s="255"/>
      <c r="J32" s="255"/>
      <c r="K32" s="255"/>
    </row>
    <row r="34" spans="2:12" ht="21" customHeight="1" x14ac:dyDescent="0.2">
      <c r="B34" s="247" t="s">
        <v>834</v>
      </c>
      <c r="C34" s="248"/>
      <c r="D34" s="248"/>
      <c r="E34" s="249"/>
      <c r="F34" s="247" t="s">
        <v>835</v>
      </c>
      <c r="G34" s="248"/>
      <c r="H34" s="249"/>
      <c r="I34" s="247" t="s">
        <v>836</v>
      </c>
      <c r="J34" s="248"/>
      <c r="K34" s="249"/>
    </row>
    <row r="35" spans="2:12" x14ac:dyDescent="0.2">
      <c r="B35" s="250"/>
      <c r="C35" s="251"/>
      <c r="D35" s="251"/>
      <c r="E35" s="252"/>
      <c r="F35" s="240"/>
      <c r="G35" s="241"/>
      <c r="H35" s="242"/>
      <c r="I35" s="237"/>
      <c r="J35" s="238"/>
      <c r="K35" s="239"/>
    </row>
    <row r="36" spans="2:12" x14ac:dyDescent="0.2">
      <c r="B36" s="237" t="s">
        <v>837</v>
      </c>
      <c r="C36" s="238"/>
      <c r="D36" s="238"/>
      <c r="E36" s="239"/>
      <c r="F36" s="240">
        <f>'4'!E25</f>
        <v>300034</v>
      </c>
      <c r="G36" s="241"/>
      <c r="H36" s="242"/>
      <c r="I36" s="243" t="s">
        <v>936</v>
      </c>
      <c r="J36" s="244"/>
      <c r="K36" s="245"/>
    </row>
    <row r="37" spans="2:12" x14ac:dyDescent="0.2">
      <c r="B37" s="141"/>
      <c r="C37" s="141"/>
      <c r="D37" s="141" t="s">
        <v>775</v>
      </c>
      <c r="E37" s="141"/>
      <c r="F37" s="141"/>
      <c r="G37" s="141"/>
      <c r="H37" s="141">
        <f>SUM(F35:F36)</f>
        <v>300034</v>
      </c>
      <c r="I37" s="141"/>
      <c r="J37" s="141"/>
      <c r="K37" s="141"/>
      <c r="L37" s="141"/>
    </row>
    <row r="38" spans="2:12" x14ac:dyDescent="0.2"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</row>
    <row r="39" spans="2:12" ht="31.5" customHeight="1" x14ac:dyDescent="0.2">
      <c r="B39" s="141" t="s">
        <v>83</v>
      </c>
      <c r="C39" s="141"/>
      <c r="D39" s="141"/>
      <c r="E39" s="141"/>
      <c r="F39" s="246" t="s">
        <v>85</v>
      </c>
      <c r="G39" s="246"/>
      <c r="H39" s="141"/>
      <c r="I39" s="141" t="s">
        <v>84</v>
      </c>
      <c r="J39" s="218" t="s">
        <v>86</v>
      </c>
      <c r="K39" s="218"/>
      <c r="L39" s="218"/>
    </row>
    <row r="40" spans="2:12" ht="36" customHeight="1" x14ac:dyDescent="0.2">
      <c r="B40" s="141" t="s">
        <v>958</v>
      </c>
      <c r="C40" s="141"/>
      <c r="D40" s="141"/>
      <c r="E40" s="141"/>
      <c r="F40" s="225" t="s">
        <v>366</v>
      </c>
      <c r="G40" s="225"/>
      <c r="H40" s="141"/>
      <c r="I40" s="141"/>
      <c r="J40" s="225" t="s">
        <v>367</v>
      </c>
      <c r="K40" s="225"/>
      <c r="L40" s="225"/>
    </row>
    <row r="41" spans="2:12" x14ac:dyDescent="0.2"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</row>
    <row r="42" spans="2:12" x14ac:dyDescent="0.2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</row>
    <row r="43" spans="2:12" x14ac:dyDescent="0.2"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2:12" x14ac:dyDescent="0.2"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</row>
    <row r="45" spans="2:12" x14ac:dyDescent="0.2">
      <c r="B45" s="141"/>
      <c r="C45" s="141"/>
      <c r="D45" s="141"/>
      <c r="E45" s="141"/>
      <c r="F45" s="178"/>
      <c r="G45" s="178"/>
      <c r="H45" s="178"/>
      <c r="I45" s="79"/>
      <c r="J45" s="79"/>
      <c r="K45" s="79"/>
    </row>
    <row r="46" spans="2:12" x14ac:dyDescent="0.2">
      <c r="C46" s="179"/>
    </row>
    <row r="48" spans="2:12" x14ac:dyDescent="0.2">
      <c r="C48" s="195"/>
      <c r="D48" s="195"/>
      <c r="E48" s="195"/>
      <c r="F48" s="195"/>
    </row>
    <row r="49" spans="3:6" x14ac:dyDescent="0.2">
      <c r="C49" s="195"/>
      <c r="D49" s="195"/>
      <c r="E49" s="195"/>
      <c r="F49" s="195"/>
    </row>
    <row r="50" spans="3:6" x14ac:dyDescent="0.2">
      <c r="C50" s="195"/>
      <c r="D50" s="195"/>
      <c r="E50" s="195"/>
      <c r="F50" s="195"/>
    </row>
    <row r="82" spans="10:12" x14ac:dyDescent="0.2">
      <c r="J82" s="180"/>
      <c r="K82" s="180"/>
    </row>
    <row r="83" spans="10:12" x14ac:dyDescent="0.2">
      <c r="J83" s="180"/>
      <c r="K83" s="180"/>
    </row>
    <row r="84" spans="10:12" x14ac:dyDescent="0.2">
      <c r="L84" s="180"/>
    </row>
    <row r="85" spans="10:12" x14ac:dyDescent="0.2">
      <c r="L85" s="180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3"/>
  <sheetViews>
    <sheetView view="pageBreakPreview" zoomScaleNormal="100" zoomScaleSheetLayoutView="100" workbookViewId="0">
      <selection activeCell="G20" sqref="G20"/>
    </sheetView>
  </sheetViews>
  <sheetFormatPr defaultRowHeight="12.75" customHeight="1" x14ac:dyDescent="0.2"/>
  <cols>
    <col min="1" max="1" width="12.7109375" style="51" customWidth="1"/>
    <col min="2" max="2" width="22.85546875" style="56" customWidth="1"/>
    <col min="3" max="3" width="17.42578125" style="51" customWidth="1"/>
    <col min="4" max="4" width="17.28515625" style="51" customWidth="1"/>
    <col min="5" max="5" width="18.28515625" style="51" customWidth="1"/>
    <col min="6" max="6" width="12.5703125" style="51" customWidth="1"/>
    <col min="7" max="7" width="15.140625" style="51" customWidth="1"/>
    <col min="8" max="8" width="9.140625" style="51" customWidth="1"/>
    <col min="9" max="9" width="11.42578125" style="51" customWidth="1"/>
    <col min="10" max="10" width="18.7109375" style="51" customWidth="1"/>
    <col min="11" max="256" width="9.140625" style="51"/>
    <col min="257" max="257" width="12.7109375" style="51" customWidth="1"/>
    <col min="258" max="258" width="22.85546875" style="51" customWidth="1"/>
    <col min="259" max="259" width="17.42578125" style="51" customWidth="1"/>
    <col min="260" max="260" width="17.28515625" style="51" customWidth="1"/>
    <col min="261" max="261" width="18.28515625" style="51" customWidth="1"/>
    <col min="262" max="262" width="12.5703125" style="51" customWidth="1"/>
    <col min="263" max="263" width="15.140625" style="51" customWidth="1"/>
    <col min="264" max="264" width="9.140625" style="51" customWidth="1"/>
    <col min="265" max="265" width="11.42578125" style="51" customWidth="1"/>
    <col min="266" max="266" width="18.7109375" style="51" customWidth="1"/>
    <col min="267" max="512" width="9.140625" style="51"/>
    <col min="513" max="513" width="12.7109375" style="51" customWidth="1"/>
    <col min="514" max="514" width="22.85546875" style="51" customWidth="1"/>
    <col min="515" max="515" width="17.42578125" style="51" customWidth="1"/>
    <col min="516" max="516" width="17.28515625" style="51" customWidth="1"/>
    <col min="517" max="517" width="18.28515625" style="51" customWidth="1"/>
    <col min="518" max="518" width="12.5703125" style="51" customWidth="1"/>
    <col min="519" max="519" width="15.140625" style="51" customWidth="1"/>
    <col min="520" max="520" width="9.140625" style="51" customWidth="1"/>
    <col min="521" max="521" width="11.42578125" style="51" customWidth="1"/>
    <col min="522" max="522" width="18.7109375" style="51" customWidth="1"/>
    <col min="523" max="768" width="9.140625" style="51"/>
    <col min="769" max="769" width="12.7109375" style="51" customWidth="1"/>
    <col min="770" max="770" width="22.85546875" style="51" customWidth="1"/>
    <col min="771" max="771" width="17.42578125" style="51" customWidth="1"/>
    <col min="772" max="772" width="17.28515625" style="51" customWidth="1"/>
    <col min="773" max="773" width="18.28515625" style="51" customWidth="1"/>
    <col min="774" max="774" width="12.5703125" style="51" customWidth="1"/>
    <col min="775" max="775" width="15.140625" style="51" customWidth="1"/>
    <col min="776" max="776" width="9.140625" style="51" customWidth="1"/>
    <col min="777" max="777" width="11.42578125" style="51" customWidth="1"/>
    <col min="778" max="778" width="18.7109375" style="51" customWidth="1"/>
    <col min="779" max="1024" width="9.140625" style="51"/>
    <col min="1025" max="1025" width="12.7109375" style="51" customWidth="1"/>
    <col min="1026" max="1026" width="22.85546875" style="51" customWidth="1"/>
    <col min="1027" max="1027" width="17.42578125" style="51" customWidth="1"/>
    <col min="1028" max="1028" width="17.28515625" style="51" customWidth="1"/>
    <col min="1029" max="1029" width="18.28515625" style="51" customWidth="1"/>
    <col min="1030" max="1030" width="12.5703125" style="51" customWidth="1"/>
    <col min="1031" max="1031" width="15.140625" style="51" customWidth="1"/>
    <col min="1032" max="1032" width="9.140625" style="51" customWidth="1"/>
    <col min="1033" max="1033" width="11.42578125" style="51" customWidth="1"/>
    <col min="1034" max="1034" width="18.7109375" style="51" customWidth="1"/>
    <col min="1035" max="1280" width="9.140625" style="51"/>
    <col min="1281" max="1281" width="12.7109375" style="51" customWidth="1"/>
    <col min="1282" max="1282" width="22.85546875" style="51" customWidth="1"/>
    <col min="1283" max="1283" width="17.42578125" style="51" customWidth="1"/>
    <col min="1284" max="1284" width="17.28515625" style="51" customWidth="1"/>
    <col min="1285" max="1285" width="18.28515625" style="51" customWidth="1"/>
    <col min="1286" max="1286" width="12.5703125" style="51" customWidth="1"/>
    <col min="1287" max="1287" width="15.140625" style="51" customWidth="1"/>
    <col min="1288" max="1288" width="9.140625" style="51" customWidth="1"/>
    <col min="1289" max="1289" width="11.42578125" style="51" customWidth="1"/>
    <col min="1290" max="1290" width="18.7109375" style="51" customWidth="1"/>
    <col min="1291" max="1536" width="9.140625" style="51"/>
    <col min="1537" max="1537" width="12.7109375" style="51" customWidth="1"/>
    <col min="1538" max="1538" width="22.85546875" style="51" customWidth="1"/>
    <col min="1539" max="1539" width="17.42578125" style="51" customWidth="1"/>
    <col min="1540" max="1540" width="17.28515625" style="51" customWidth="1"/>
    <col min="1541" max="1541" width="18.28515625" style="51" customWidth="1"/>
    <col min="1542" max="1542" width="12.5703125" style="51" customWidth="1"/>
    <col min="1543" max="1543" width="15.140625" style="51" customWidth="1"/>
    <col min="1544" max="1544" width="9.140625" style="51" customWidth="1"/>
    <col min="1545" max="1545" width="11.42578125" style="51" customWidth="1"/>
    <col min="1546" max="1546" width="18.7109375" style="51" customWidth="1"/>
    <col min="1547" max="1792" width="9.140625" style="51"/>
    <col min="1793" max="1793" width="12.7109375" style="51" customWidth="1"/>
    <col min="1794" max="1794" width="22.85546875" style="51" customWidth="1"/>
    <col min="1795" max="1795" width="17.42578125" style="51" customWidth="1"/>
    <col min="1796" max="1796" width="17.28515625" style="51" customWidth="1"/>
    <col min="1797" max="1797" width="18.28515625" style="51" customWidth="1"/>
    <col min="1798" max="1798" width="12.5703125" style="51" customWidth="1"/>
    <col min="1799" max="1799" width="15.140625" style="51" customWidth="1"/>
    <col min="1800" max="1800" width="9.140625" style="51" customWidth="1"/>
    <col min="1801" max="1801" width="11.42578125" style="51" customWidth="1"/>
    <col min="1802" max="1802" width="18.7109375" style="51" customWidth="1"/>
    <col min="1803" max="2048" width="9.140625" style="51"/>
    <col min="2049" max="2049" width="12.7109375" style="51" customWidth="1"/>
    <col min="2050" max="2050" width="22.85546875" style="51" customWidth="1"/>
    <col min="2051" max="2051" width="17.42578125" style="51" customWidth="1"/>
    <col min="2052" max="2052" width="17.28515625" style="51" customWidth="1"/>
    <col min="2053" max="2053" width="18.28515625" style="51" customWidth="1"/>
    <col min="2054" max="2054" width="12.5703125" style="51" customWidth="1"/>
    <col min="2055" max="2055" width="15.140625" style="51" customWidth="1"/>
    <col min="2056" max="2056" width="9.140625" style="51" customWidth="1"/>
    <col min="2057" max="2057" width="11.42578125" style="51" customWidth="1"/>
    <col min="2058" max="2058" width="18.7109375" style="51" customWidth="1"/>
    <col min="2059" max="2304" width="9.140625" style="51"/>
    <col min="2305" max="2305" width="12.7109375" style="51" customWidth="1"/>
    <col min="2306" max="2306" width="22.85546875" style="51" customWidth="1"/>
    <col min="2307" max="2307" width="17.42578125" style="51" customWidth="1"/>
    <col min="2308" max="2308" width="17.28515625" style="51" customWidth="1"/>
    <col min="2309" max="2309" width="18.28515625" style="51" customWidth="1"/>
    <col min="2310" max="2310" width="12.5703125" style="51" customWidth="1"/>
    <col min="2311" max="2311" width="15.140625" style="51" customWidth="1"/>
    <col min="2312" max="2312" width="9.140625" style="51" customWidth="1"/>
    <col min="2313" max="2313" width="11.42578125" style="51" customWidth="1"/>
    <col min="2314" max="2314" width="18.7109375" style="51" customWidth="1"/>
    <col min="2315" max="2560" width="9.140625" style="51"/>
    <col min="2561" max="2561" width="12.7109375" style="51" customWidth="1"/>
    <col min="2562" max="2562" width="22.85546875" style="51" customWidth="1"/>
    <col min="2563" max="2563" width="17.42578125" style="51" customWidth="1"/>
    <col min="2564" max="2564" width="17.28515625" style="51" customWidth="1"/>
    <col min="2565" max="2565" width="18.28515625" style="51" customWidth="1"/>
    <col min="2566" max="2566" width="12.5703125" style="51" customWidth="1"/>
    <col min="2567" max="2567" width="15.140625" style="51" customWidth="1"/>
    <col min="2568" max="2568" width="9.140625" style="51" customWidth="1"/>
    <col min="2569" max="2569" width="11.42578125" style="51" customWidth="1"/>
    <col min="2570" max="2570" width="18.7109375" style="51" customWidth="1"/>
    <col min="2571" max="2816" width="9.140625" style="51"/>
    <col min="2817" max="2817" width="12.7109375" style="51" customWidth="1"/>
    <col min="2818" max="2818" width="22.85546875" style="51" customWidth="1"/>
    <col min="2819" max="2819" width="17.42578125" style="51" customWidth="1"/>
    <col min="2820" max="2820" width="17.28515625" style="51" customWidth="1"/>
    <col min="2821" max="2821" width="18.28515625" style="51" customWidth="1"/>
    <col min="2822" max="2822" width="12.5703125" style="51" customWidth="1"/>
    <col min="2823" max="2823" width="15.140625" style="51" customWidth="1"/>
    <col min="2824" max="2824" width="9.140625" style="51" customWidth="1"/>
    <col min="2825" max="2825" width="11.42578125" style="51" customWidth="1"/>
    <col min="2826" max="2826" width="18.7109375" style="51" customWidth="1"/>
    <col min="2827" max="3072" width="9.140625" style="51"/>
    <col min="3073" max="3073" width="12.7109375" style="51" customWidth="1"/>
    <col min="3074" max="3074" width="22.85546875" style="51" customWidth="1"/>
    <col min="3075" max="3075" width="17.42578125" style="51" customWidth="1"/>
    <col min="3076" max="3076" width="17.28515625" style="51" customWidth="1"/>
    <col min="3077" max="3077" width="18.28515625" style="51" customWidth="1"/>
    <col min="3078" max="3078" width="12.5703125" style="51" customWidth="1"/>
    <col min="3079" max="3079" width="15.140625" style="51" customWidth="1"/>
    <col min="3080" max="3080" width="9.140625" style="51" customWidth="1"/>
    <col min="3081" max="3081" width="11.42578125" style="51" customWidth="1"/>
    <col min="3082" max="3082" width="18.7109375" style="51" customWidth="1"/>
    <col min="3083" max="3328" width="9.140625" style="51"/>
    <col min="3329" max="3329" width="12.7109375" style="51" customWidth="1"/>
    <col min="3330" max="3330" width="22.85546875" style="51" customWidth="1"/>
    <col min="3331" max="3331" width="17.42578125" style="51" customWidth="1"/>
    <col min="3332" max="3332" width="17.28515625" style="51" customWidth="1"/>
    <col min="3333" max="3333" width="18.28515625" style="51" customWidth="1"/>
    <col min="3334" max="3334" width="12.5703125" style="51" customWidth="1"/>
    <col min="3335" max="3335" width="15.140625" style="51" customWidth="1"/>
    <col min="3336" max="3336" width="9.140625" style="51" customWidth="1"/>
    <col min="3337" max="3337" width="11.42578125" style="51" customWidth="1"/>
    <col min="3338" max="3338" width="18.7109375" style="51" customWidth="1"/>
    <col min="3339" max="3584" width="9.140625" style="51"/>
    <col min="3585" max="3585" width="12.7109375" style="51" customWidth="1"/>
    <col min="3586" max="3586" width="22.85546875" style="51" customWidth="1"/>
    <col min="3587" max="3587" width="17.42578125" style="51" customWidth="1"/>
    <col min="3588" max="3588" width="17.28515625" style="51" customWidth="1"/>
    <col min="3589" max="3589" width="18.28515625" style="51" customWidth="1"/>
    <col min="3590" max="3590" width="12.5703125" style="51" customWidth="1"/>
    <col min="3591" max="3591" width="15.140625" style="51" customWidth="1"/>
    <col min="3592" max="3592" width="9.140625" style="51" customWidth="1"/>
    <col min="3593" max="3593" width="11.42578125" style="51" customWidth="1"/>
    <col min="3594" max="3594" width="18.7109375" style="51" customWidth="1"/>
    <col min="3595" max="3840" width="9.140625" style="51"/>
    <col min="3841" max="3841" width="12.7109375" style="51" customWidth="1"/>
    <col min="3842" max="3842" width="22.85546875" style="51" customWidth="1"/>
    <col min="3843" max="3843" width="17.42578125" style="51" customWidth="1"/>
    <col min="3844" max="3844" width="17.28515625" style="51" customWidth="1"/>
    <col min="3845" max="3845" width="18.28515625" style="51" customWidth="1"/>
    <col min="3846" max="3846" width="12.5703125" style="51" customWidth="1"/>
    <col min="3847" max="3847" width="15.140625" style="51" customWidth="1"/>
    <col min="3848" max="3848" width="9.140625" style="51" customWidth="1"/>
    <col min="3849" max="3849" width="11.42578125" style="51" customWidth="1"/>
    <col min="3850" max="3850" width="18.7109375" style="51" customWidth="1"/>
    <col min="3851" max="4096" width="9.140625" style="51"/>
    <col min="4097" max="4097" width="12.7109375" style="51" customWidth="1"/>
    <col min="4098" max="4098" width="22.85546875" style="51" customWidth="1"/>
    <col min="4099" max="4099" width="17.42578125" style="51" customWidth="1"/>
    <col min="4100" max="4100" width="17.28515625" style="51" customWidth="1"/>
    <col min="4101" max="4101" width="18.28515625" style="51" customWidth="1"/>
    <col min="4102" max="4102" width="12.5703125" style="51" customWidth="1"/>
    <col min="4103" max="4103" width="15.140625" style="51" customWidth="1"/>
    <col min="4104" max="4104" width="9.140625" style="51" customWidth="1"/>
    <col min="4105" max="4105" width="11.42578125" style="51" customWidth="1"/>
    <col min="4106" max="4106" width="18.7109375" style="51" customWidth="1"/>
    <col min="4107" max="4352" width="9.140625" style="51"/>
    <col min="4353" max="4353" width="12.7109375" style="51" customWidth="1"/>
    <col min="4354" max="4354" width="22.85546875" style="51" customWidth="1"/>
    <col min="4355" max="4355" width="17.42578125" style="51" customWidth="1"/>
    <col min="4356" max="4356" width="17.28515625" style="51" customWidth="1"/>
    <col min="4357" max="4357" width="18.28515625" style="51" customWidth="1"/>
    <col min="4358" max="4358" width="12.5703125" style="51" customWidth="1"/>
    <col min="4359" max="4359" width="15.140625" style="51" customWidth="1"/>
    <col min="4360" max="4360" width="9.140625" style="51" customWidth="1"/>
    <col min="4361" max="4361" width="11.42578125" style="51" customWidth="1"/>
    <col min="4362" max="4362" width="18.7109375" style="51" customWidth="1"/>
    <col min="4363" max="4608" width="9.140625" style="51"/>
    <col min="4609" max="4609" width="12.7109375" style="51" customWidth="1"/>
    <col min="4610" max="4610" width="22.85546875" style="51" customWidth="1"/>
    <col min="4611" max="4611" width="17.42578125" style="51" customWidth="1"/>
    <col min="4612" max="4612" width="17.28515625" style="51" customWidth="1"/>
    <col min="4613" max="4613" width="18.28515625" style="51" customWidth="1"/>
    <col min="4614" max="4614" width="12.5703125" style="51" customWidth="1"/>
    <col min="4615" max="4615" width="15.140625" style="51" customWidth="1"/>
    <col min="4616" max="4616" width="9.140625" style="51" customWidth="1"/>
    <col min="4617" max="4617" width="11.42578125" style="51" customWidth="1"/>
    <col min="4618" max="4618" width="18.7109375" style="51" customWidth="1"/>
    <col min="4619" max="4864" width="9.140625" style="51"/>
    <col min="4865" max="4865" width="12.7109375" style="51" customWidth="1"/>
    <col min="4866" max="4866" width="22.85546875" style="51" customWidth="1"/>
    <col min="4867" max="4867" width="17.42578125" style="51" customWidth="1"/>
    <col min="4868" max="4868" width="17.28515625" style="51" customWidth="1"/>
    <col min="4869" max="4869" width="18.28515625" style="51" customWidth="1"/>
    <col min="4870" max="4870" width="12.5703125" style="51" customWidth="1"/>
    <col min="4871" max="4871" width="15.140625" style="51" customWidth="1"/>
    <col min="4872" max="4872" width="9.140625" style="51" customWidth="1"/>
    <col min="4873" max="4873" width="11.42578125" style="51" customWidth="1"/>
    <col min="4874" max="4874" width="18.7109375" style="51" customWidth="1"/>
    <col min="4875" max="5120" width="9.140625" style="51"/>
    <col min="5121" max="5121" width="12.7109375" style="51" customWidth="1"/>
    <col min="5122" max="5122" width="22.85546875" style="51" customWidth="1"/>
    <col min="5123" max="5123" width="17.42578125" style="51" customWidth="1"/>
    <col min="5124" max="5124" width="17.28515625" style="51" customWidth="1"/>
    <col min="5125" max="5125" width="18.28515625" style="51" customWidth="1"/>
    <col min="5126" max="5126" width="12.5703125" style="51" customWidth="1"/>
    <col min="5127" max="5127" width="15.140625" style="51" customWidth="1"/>
    <col min="5128" max="5128" width="9.140625" style="51" customWidth="1"/>
    <col min="5129" max="5129" width="11.42578125" style="51" customWidth="1"/>
    <col min="5130" max="5130" width="18.7109375" style="51" customWidth="1"/>
    <col min="5131" max="5376" width="9.140625" style="51"/>
    <col min="5377" max="5377" width="12.7109375" style="51" customWidth="1"/>
    <col min="5378" max="5378" width="22.85546875" style="51" customWidth="1"/>
    <col min="5379" max="5379" width="17.42578125" style="51" customWidth="1"/>
    <col min="5380" max="5380" width="17.28515625" style="51" customWidth="1"/>
    <col min="5381" max="5381" width="18.28515625" style="51" customWidth="1"/>
    <col min="5382" max="5382" width="12.5703125" style="51" customWidth="1"/>
    <col min="5383" max="5383" width="15.140625" style="51" customWidth="1"/>
    <col min="5384" max="5384" width="9.140625" style="51" customWidth="1"/>
    <col min="5385" max="5385" width="11.42578125" style="51" customWidth="1"/>
    <col min="5386" max="5386" width="18.7109375" style="51" customWidth="1"/>
    <col min="5387" max="5632" width="9.140625" style="51"/>
    <col min="5633" max="5633" width="12.7109375" style="51" customWidth="1"/>
    <col min="5634" max="5634" width="22.85546875" style="51" customWidth="1"/>
    <col min="5635" max="5635" width="17.42578125" style="51" customWidth="1"/>
    <col min="5636" max="5636" width="17.28515625" style="51" customWidth="1"/>
    <col min="5637" max="5637" width="18.28515625" style="51" customWidth="1"/>
    <col min="5638" max="5638" width="12.5703125" style="51" customWidth="1"/>
    <col min="5639" max="5639" width="15.140625" style="51" customWidth="1"/>
    <col min="5640" max="5640" width="9.140625" style="51" customWidth="1"/>
    <col min="5641" max="5641" width="11.42578125" style="51" customWidth="1"/>
    <col min="5642" max="5642" width="18.7109375" style="51" customWidth="1"/>
    <col min="5643" max="5888" width="9.140625" style="51"/>
    <col min="5889" max="5889" width="12.7109375" style="51" customWidth="1"/>
    <col min="5890" max="5890" width="22.85546875" style="51" customWidth="1"/>
    <col min="5891" max="5891" width="17.42578125" style="51" customWidth="1"/>
    <col min="5892" max="5892" width="17.28515625" style="51" customWidth="1"/>
    <col min="5893" max="5893" width="18.28515625" style="51" customWidth="1"/>
    <col min="5894" max="5894" width="12.5703125" style="51" customWidth="1"/>
    <col min="5895" max="5895" width="15.140625" style="51" customWidth="1"/>
    <col min="5896" max="5896" width="9.140625" style="51" customWidth="1"/>
    <col min="5897" max="5897" width="11.42578125" style="51" customWidth="1"/>
    <col min="5898" max="5898" width="18.7109375" style="51" customWidth="1"/>
    <col min="5899" max="6144" width="9.140625" style="51"/>
    <col min="6145" max="6145" width="12.7109375" style="51" customWidth="1"/>
    <col min="6146" max="6146" width="22.85546875" style="51" customWidth="1"/>
    <col min="6147" max="6147" width="17.42578125" style="51" customWidth="1"/>
    <col min="6148" max="6148" width="17.28515625" style="51" customWidth="1"/>
    <col min="6149" max="6149" width="18.28515625" style="51" customWidth="1"/>
    <col min="6150" max="6150" width="12.5703125" style="51" customWidth="1"/>
    <col min="6151" max="6151" width="15.140625" style="51" customWidth="1"/>
    <col min="6152" max="6152" width="9.140625" style="51" customWidth="1"/>
    <col min="6153" max="6153" width="11.42578125" style="51" customWidth="1"/>
    <col min="6154" max="6154" width="18.7109375" style="51" customWidth="1"/>
    <col min="6155" max="6400" width="9.140625" style="51"/>
    <col min="6401" max="6401" width="12.7109375" style="51" customWidth="1"/>
    <col min="6402" max="6402" width="22.85546875" style="51" customWidth="1"/>
    <col min="6403" max="6403" width="17.42578125" style="51" customWidth="1"/>
    <col min="6404" max="6404" width="17.28515625" style="51" customWidth="1"/>
    <col min="6405" max="6405" width="18.28515625" style="51" customWidth="1"/>
    <col min="6406" max="6406" width="12.5703125" style="51" customWidth="1"/>
    <col min="6407" max="6407" width="15.140625" style="51" customWidth="1"/>
    <col min="6408" max="6408" width="9.140625" style="51" customWidth="1"/>
    <col min="6409" max="6409" width="11.42578125" style="51" customWidth="1"/>
    <col min="6410" max="6410" width="18.7109375" style="51" customWidth="1"/>
    <col min="6411" max="6656" width="9.140625" style="51"/>
    <col min="6657" max="6657" width="12.7109375" style="51" customWidth="1"/>
    <col min="6658" max="6658" width="22.85546875" style="51" customWidth="1"/>
    <col min="6659" max="6659" width="17.42578125" style="51" customWidth="1"/>
    <col min="6660" max="6660" width="17.28515625" style="51" customWidth="1"/>
    <col min="6661" max="6661" width="18.28515625" style="51" customWidth="1"/>
    <col min="6662" max="6662" width="12.5703125" style="51" customWidth="1"/>
    <col min="6663" max="6663" width="15.140625" style="51" customWidth="1"/>
    <col min="6664" max="6664" width="9.140625" style="51" customWidth="1"/>
    <col min="6665" max="6665" width="11.42578125" style="51" customWidth="1"/>
    <col min="6666" max="6666" width="18.7109375" style="51" customWidth="1"/>
    <col min="6667" max="6912" width="9.140625" style="51"/>
    <col min="6913" max="6913" width="12.7109375" style="51" customWidth="1"/>
    <col min="6914" max="6914" width="22.85546875" style="51" customWidth="1"/>
    <col min="6915" max="6915" width="17.42578125" style="51" customWidth="1"/>
    <col min="6916" max="6916" width="17.28515625" style="51" customWidth="1"/>
    <col min="6917" max="6917" width="18.28515625" style="51" customWidth="1"/>
    <col min="6918" max="6918" width="12.5703125" style="51" customWidth="1"/>
    <col min="6919" max="6919" width="15.140625" style="51" customWidth="1"/>
    <col min="6920" max="6920" width="9.140625" style="51" customWidth="1"/>
    <col min="6921" max="6921" width="11.42578125" style="51" customWidth="1"/>
    <col min="6922" max="6922" width="18.7109375" style="51" customWidth="1"/>
    <col min="6923" max="7168" width="9.140625" style="51"/>
    <col min="7169" max="7169" width="12.7109375" style="51" customWidth="1"/>
    <col min="7170" max="7170" width="22.85546875" style="51" customWidth="1"/>
    <col min="7171" max="7171" width="17.42578125" style="51" customWidth="1"/>
    <col min="7172" max="7172" width="17.28515625" style="51" customWidth="1"/>
    <col min="7173" max="7173" width="18.28515625" style="51" customWidth="1"/>
    <col min="7174" max="7174" width="12.5703125" style="51" customWidth="1"/>
    <col min="7175" max="7175" width="15.140625" style="51" customWidth="1"/>
    <col min="7176" max="7176" width="9.140625" style="51" customWidth="1"/>
    <col min="7177" max="7177" width="11.42578125" style="51" customWidth="1"/>
    <col min="7178" max="7178" width="18.7109375" style="51" customWidth="1"/>
    <col min="7179" max="7424" width="9.140625" style="51"/>
    <col min="7425" max="7425" width="12.7109375" style="51" customWidth="1"/>
    <col min="7426" max="7426" width="22.85546875" style="51" customWidth="1"/>
    <col min="7427" max="7427" width="17.42578125" style="51" customWidth="1"/>
    <col min="7428" max="7428" width="17.28515625" style="51" customWidth="1"/>
    <col min="7429" max="7429" width="18.28515625" style="51" customWidth="1"/>
    <col min="7430" max="7430" width="12.5703125" style="51" customWidth="1"/>
    <col min="7431" max="7431" width="15.140625" style="51" customWidth="1"/>
    <col min="7432" max="7432" width="9.140625" style="51" customWidth="1"/>
    <col min="7433" max="7433" width="11.42578125" style="51" customWidth="1"/>
    <col min="7434" max="7434" width="18.7109375" style="51" customWidth="1"/>
    <col min="7435" max="7680" width="9.140625" style="51"/>
    <col min="7681" max="7681" width="12.7109375" style="51" customWidth="1"/>
    <col min="7682" max="7682" width="22.85546875" style="51" customWidth="1"/>
    <col min="7683" max="7683" width="17.42578125" style="51" customWidth="1"/>
    <col min="7684" max="7684" width="17.28515625" style="51" customWidth="1"/>
    <col min="7685" max="7685" width="18.28515625" style="51" customWidth="1"/>
    <col min="7686" max="7686" width="12.5703125" style="51" customWidth="1"/>
    <col min="7687" max="7687" width="15.140625" style="51" customWidth="1"/>
    <col min="7688" max="7688" width="9.140625" style="51" customWidth="1"/>
    <col min="7689" max="7689" width="11.42578125" style="51" customWidth="1"/>
    <col min="7690" max="7690" width="18.7109375" style="51" customWidth="1"/>
    <col min="7691" max="7936" width="9.140625" style="51"/>
    <col min="7937" max="7937" width="12.7109375" style="51" customWidth="1"/>
    <col min="7938" max="7938" width="22.85546875" style="51" customWidth="1"/>
    <col min="7939" max="7939" width="17.42578125" style="51" customWidth="1"/>
    <col min="7940" max="7940" width="17.28515625" style="51" customWidth="1"/>
    <col min="7941" max="7941" width="18.28515625" style="51" customWidth="1"/>
    <col min="7942" max="7942" width="12.5703125" style="51" customWidth="1"/>
    <col min="7943" max="7943" width="15.140625" style="51" customWidth="1"/>
    <col min="7944" max="7944" width="9.140625" style="51" customWidth="1"/>
    <col min="7945" max="7945" width="11.42578125" style="51" customWidth="1"/>
    <col min="7946" max="7946" width="18.7109375" style="51" customWidth="1"/>
    <col min="7947" max="8192" width="9.140625" style="51"/>
    <col min="8193" max="8193" width="12.7109375" style="51" customWidth="1"/>
    <col min="8194" max="8194" width="22.85546875" style="51" customWidth="1"/>
    <col min="8195" max="8195" width="17.42578125" style="51" customWidth="1"/>
    <col min="8196" max="8196" width="17.28515625" style="51" customWidth="1"/>
    <col min="8197" max="8197" width="18.28515625" style="51" customWidth="1"/>
    <col min="8198" max="8198" width="12.5703125" style="51" customWidth="1"/>
    <col min="8199" max="8199" width="15.140625" style="51" customWidth="1"/>
    <col min="8200" max="8200" width="9.140625" style="51" customWidth="1"/>
    <col min="8201" max="8201" width="11.42578125" style="51" customWidth="1"/>
    <col min="8202" max="8202" width="18.7109375" style="51" customWidth="1"/>
    <col min="8203" max="8448" width="9.140625" style="51"/>
    <col min="8449" max="8449" width="12.7109375" style="51" customWidth="1"/>
    <col min="8450" max="8450" width="22.85546875" style="51" customWidth="1"/>
    <col min="8451" max="8451" width="17.42578125" style="51" customWidth="1"/>
    <col min="8452" max="8452" width="17.28515625" style="51" customWidth="1"/>
    <col min="8453" max="8453" width="18.28515625" style="51" customWidth="1"/>
    <col min="8454" max="8454" width="12.5703125" style="51" customWidth="1"/>
    <col min="8455" max="8455" width="15.140625" style="51" customWidth="1"/>
    <col min="8456" max="8456" width="9.140625" style="51" customWidth="1"/>
    <col min="8457" max="8457" width="11.42578125" style="51" customWidth="1"/>
    <col min="8458" max="8458" width="18.7109375" style="51" customWidth="1"/>
    <col min="8459" max="8704" width="9.140625" style="51"/>
    <col min="8705" max="8705" width="12.7109375" style="51" customWidth="1"/>
    <col min="8706" max="8706" width="22.85546875" style="51" customWidth="1"/>
    <col min="8707" max="8707" width="17.42578125" style="51" customWidth="1"/>
    <col min="8708" max="8708" width="17.28515625" style="51" customWidth="1"/>
    <col min="8709" max="8709" width="18.28515625" style="51" customWidth="1"/>
    <col min="8710" max="8710" width="12.5703125" style="51" customWidth="1"/>
    <col min="8711" max="8711" width="15.140625" style="51" customWidth="1"/>
    <col min="8712" max="8712" width="9.140625" style="51" customWidth="1"/>
    <col min="8713" max="8713" width="11.42578125" style="51" customWidth="1"/>
    <col min="8714" max="8714" width="18.7109375" style="51" customWidth="1"/>
    <col min="8715" max="8960" width="9.140625" style="51"/>
    <col min="8961" max="8961" width="12.7109375" style="51" customWidth="1"/>
    <col min="8962" max="8962" width="22.85546875" style="51" customWidth="1"/>
    <col min="8963" max="8963" width="17.42578125" style="51" customWidth="1"/>
    <col min="8964" max="8964" width="17.28515625" style="51" customWidth="1"/>
    <col min="8965" max="8965" width="18.28515625" style="51" customWidth="1"/>
    <col min="8966" max="8966" width="12.5703125" style="51" customWidth="1"/>
    <col min="8967" max="8967" width="15.140625" style="51" customWidth="1"/>
    <col min="8968" max="8968" width="9.140625" style="51" customWidth="1"/>
    <col min="8969" max="8969" width="11.42578125" style="51" customWidth="1"/>
    <col min="8970" max="8970" width="18.7109375" style="51" customWidth="1"/>
    <col min="8971" max="9216" width="9.140625" style="51"/>
    <col min="9217" max="9217" width="12.7109375" style="51" customWidth="1"/>
    <col min="9218" max="9218" width="22.85546875" style="51" customWidth="1"/>
    <col min="9219" max="9219" width="17.42578125" style="51" customWidth="1"/>
    <col min="9220" max="9220" width="17.28515625" style="51" customWidth="1"/>
    <col min="9221" max="9221" width="18.28515625" style="51" customWidth="1"/>
    <col min="9222" max="9222" width="12.5703125" style="51" customWidth="1"/>
    <col min="9223" max="9223" width="15.140625" style="51" customWidth="1"/>
    <col min="9224" max="9224" width="9.140625" style="51" customWidth="1"/>
    <col min="9225" max="9225" width="11.42578125" style="51" customWidth="1"/>
    <col min="9226" max="9226" width="18.7109375" style="51" customWidth="1"/>
    <col min="9227" max="9472" width="9.140625" style="51"/>
    <col min="9473" max="9473" width="12.7109375" style="51" customWidth="1"/>
    <col min="9474" max="9474" width="22.85546875" style="51" customWidth="1"/>
    <col min="9475" max="9475" width="17.42578125" style="51" customWidth="1"/>
    <col min="9476" max="9476" width="17.28515625" style="51" customWidth="1"/>
    <col min="9477" max="9477" width="18.28515625" style="51" customWidth="1"/>
    <col min="9478" max="9478" width="12.5703125" style="51" customWidth="1"/>
    <col min="9479" max="9479" width="15.140625" style="51" customWidth="1"/>
    <col min="9480" max="9480" width="9.140625" style="51" customWidth="1"/>
    <col min="9481" max="9481" width="11.42578125" style="51" customWidth="1"/>
    <col min="9482" max="9482" width="18.7109375" style="51" customWidth="1"/>
    <col min="9483" max="9728" width="9.140625" style="51"/>
    <col min="9729" max="9729" width="12.7109375" style="51" customWidth="1"/>
    <col min="9730" max="9730" width="22.85546875" style="51" customWidth="1"/>
    <col min="9731" max="9731" width="17.42578125" style="51" customWidth="1"/>
    <col min="9732" max="9732" width="17.28515625" style="51" customWidth="1"/>
    <col min="9733" max="9733" width="18.28515625" style="51" customWidth="1"/>
    <col min="9734" max="9734" width="12.5703125" style="51" customWidth="1"/>
    <col min="9735" max="9735" width="15.140625" style="51" customWidth="1"/>
    <col min="9736" max="9736" width="9.140625" style="51" customWidth="1"/>
    <col min="9737" max="9737" width="11.42578125" style="51" customWidth="1"/>
    <col min="9738" max="9738" width="18.7109375" style="51" customWidth="1"/>
    <col min="9739" max="9984" width="9.140625" style="51"/>
    <col min="9985" max="9985" width="12.7109375" style="51" customWidth="1"/>
    <col min="9986" max="9986" width="22.85546875" style="51" customWidth="1"/>
    <col min="9987" max="9987" width="17.42578125" style="51" customWidth="1"/>
    <col min="9988" max="9988" width="17.28515625" style="51" customWidth="1"/>
    <col min="9989" max="9989" width="18.28515625" style="51" customWidth="1"/>
    <col min="9990" max="9990" width="12.5703125" style="51" customWidth="1"/>
    <col min="9991" max="9991" width="15.140625" style="51" customWidth="1"/>
    <col min="9992" max="9992" width="9.140625" style="51" customWidth="1"/>
    <col min="9993" max="9993" width="11.42578125" style="51" customWidth="1"/>
    <col min="9994" max="9994" width="18.7109375" style="51" customWidth="1"/>
    <col min="9995" max="10240" width="9.140625" style="51"/>
    <col min="10241" max="10241" width="12.7109375" style="51" customWidth="1"/>
    <col min="10242" max="10242" width="22.85546875" style="51" customWidth="1"/>
    <col min="10243" max="10243" width="17.42578125" style="51" customWidth="1"/>
    <col min="10244" max="10244" width="17.28515625" style="51" customWidth="1"/>
    <col min="10245" max="10245" width="18.28515625" style="51" customWidth="1"/>
    <col min="10246" max="10246" width="12.5703125" style="51" customWidth="1"/>
    <col min="10247" max="10247" width="15.140625" style="51" customWidth="1"/>
    <col min="10248" max="10248" width="9.140625" style="51" customWidth="1"/>
    <col min="10249" max="10249" width="11.42578125" style="51" customWidth="1"/>
    <col min="10250" max="10250" width="18.7109375" style="51" customWidth="1"/>
    <col min="10251" max="10496" width="9.140625" style="51"/>
    <col min="10497" max="10497" width="12.7109375" style="51" customWidth="1"/>
    <col min="10498" max="10498" width="22.85546875" style="51" customWidth="1"/>
    <col min="10499" max="10499" width="17.42578125" style="51" customWidth="1"/>
    <col min="10500" max="10500" width="17.28515625" style="51" customWidth="1"/>
    <col min="10501" max="10501" width="18.28515625" style="51" customWidth="1"/>
    <col min="10502" max="10502" width="12.5703125" style="51" customWidth="1"/>
    <col min="10503" max="10503" width="15.140625" style="51" customWidth="1"/>
    <col min="10504" max="10504" width="9.140625" style="51" customWidth="1"/>
    <col min="10505" max="10505" width="11.42578125" style="51" customWidth="1"/>
    <col min="10506" max="10506" width="18.7109375" style="51" customWidth="1"/>
    <col min="10507" max="10752" width="9.140625" style="51"/>
    <col min="10753" max="10753" width="12.7109375" style="51" customWidth="1"/>
    <col min="10754" max="10754" width="22.85546875" style="51" customWidth="1"/>
    <col min="10755" max="10755" width="17.42578125" style="51" customWidth="1"/>
    <col min="10756" max="10756" width="17.28515625" style="51" customWidth="1"/>
    <col min="10757" max="10757" width="18.28515625" style="51" customWidth="1"/>
    <col min="10758" max="10758" width="12.5703125" style="51" customWidth="1"/>
    <col min="10759" max="10759" width="15.140625" style="51" customWidth="1"/>
    <col min="10760" max="10760" width="9.140625" style="51" customWidth="1"/>
    <col min="10761" max="10761" width="11.42578125" style="51" customWidth="1"/>
    <col min="10762" max="10762" width="18.7109375" style="51" customWidth="1"/>
    <col min="10763" max="11008" width="9.140625" style="51"/>
    <col min="11009" max="11009" width="12.7109375" style="51" customWidth="1"/>
    <col min="11010" max="11010" width="22.85546875" style="51" customWidth="1"/>
    <col min="11011" max="11011" width="17.42578125" style="51" customWidth="1"/>
    <col min="11012" max="11012" width="17.28515625" style="51" customWidth="1"/>
    <col min="11013" max="11013" width="18.28515625" style="51" customWidth="1"/>
    <col min="11014" max="11014" width="12.5703125" style="51" customWidth="1"/>
    <col min="11015" max="11015" width="15.140625" style="51" customWidth="1"/>
    <col min="11016" max="11016" width="9.140625" style="51" customWidth="1"/>
    <col min="11017" max="11017" width="11.42578125" style="51" customWidth="1"/>
    <col min="11018" max="11018" width="18.7109375" style="51" customWidth="1"/>
    <col min="11019" max="11264" width="9.140625" style="51"/>
    <col min="11265" max="11265" width="12.7109375" style="51" customWidth="1"/>
    <col min="11266" max="11266" width="22.85546875" style="51" customWidth="1"/>
    <col min="11267" max="11267" width="17.42578125" style="51" customWidth="1"/>
    <col min="11268" max="11268" width="17.28515625" style="51" customWidth="1"/>
    <col min="11269" max="11269" width="18.28515625" style="51" customWidth="1"/>
    <col min="11270" max="11270" width="12.5703125" style="51" customWidth="1"/>
    <col min="11271" max="11271" width="15.140625" style="51" customWidth="1"/>
    <col min="11272" max="11272" width="9.140625" style="51" customWidth="1"/>
    <col min="11273" max="11273" width="11.42578125" style="51" customWidth="1"/>
    <col min="11274" max="11274" width="18.7109375" style="51" customWidth="1"/>
    <col min="11275" max="11520" width="9.140625" style="51"/>
    <col min="11521" max="11521" width="12.7109375" style="51" customWidth="1"/>
    <col min="11522" max="11522" width="22.85546875" style="51" customWidth="1"/>
    <col min="11523" max="11523" width="17.42578125" style="51" customWidth="1"/>
    <col min="11524" max="11524" width="17.28515625" style="51" customWidth="1"/>
    <col min="11525" max="11525" width="18.28515625" style="51" customWidth="1"/>
    <col min="11526" max="11526" width="12.5703125" style="51" customWidth="1"/>
    <col min="11527" max="11527" width="15.140625" style="51" customWidth="1"/>
    <col min="11528" max="11528" width="9.140625" style="51" customWidth="1"/>
    <col min="11529" max="11529" width="11.42578125" style="51" customWidth="1"/>
    <col min="11530" max="11530" width="18.7109375" style="51" customWidth="1"/>
    <col min="11531" max="11776" width="9.140625" style="51"/>
    <col min="11777" max="11777" width="12.7109375" style="51" customWidth="1"/>
    <col min="11778" max="11778" width="22.85546875" style="51" customWidth="1"/>
    <col min="11779" max="11779" width="17.42578125" style="51" customWidth="1"/>
    <col min="11780" max="11780" width="17.28515625" style="51" customWidth="1"/>
    <col min="11781" max="11781" width="18.28515625" style="51" customWidth="1"/>
    <col min="11782" max="11782" width="12.5703125" style="51" customWidth="1"/>
    <col min="11783" max="11783" width="15.140625" style="51" customWidth="1"/>
    <col min="11784" max="11784" width="9.140625" style="51" customWidth="1"/>
    <col min="11785" max="11785" width="11.42578125" style="51" customWidth="1"/>
    <col min="11786" max="11786" width="18.7109375" style="51" customWidth="1"/>
    <col min="11787" max="12032" width="9.140625" style="51"/>
    <col min="12033" max="12033" width="12.7109375" style="51" customWidth="1"/>
    <col min="12034" max="12034" width="22.85546875" style="51" customWidth="1"/>
    <col min="12035" max="12035" width="17.42578125" style="51" customWidth="1"/>
    <col min="12036" max="12036" width="17.28515625" style="51" customWidth="1"/>
    <col min="12037" max="12037" width="18.28515625" style="51" customWidth="1"/>
    <col min="12038" max="12038" width="12.5703125" style="51" customWidth="1"/>
    <col min="12039" max="12039" width="15.140625" style="51" customWidth="1"/>
    <col min="12040" max="12040" width="9.140625" style="51" customWidth="1"/>
    <col min="12041" max="12041" width="11.42578125" style="51" customWidth="1"/>
    <col min="12042" max="12042" width="18.7109375" style="51" customWidth="1"/>
    <col min="12043" max="12288" width="9.140625" style="51"/>
    <col min="12289" max="12289" width="12.7109375" style="51" customWidth="1"/>
    <col min="12290" max="12290" width="22.85546875" style="51" customWidth="1"/>
    <col min="12291" max="12291" width="17.42578125" style="51" customWidth="1"/>
    <col min="12292" max="12292" width="17.28515625" style="51" customWidth="1"/>
    <col min="12293" max="12293" width="18.28515625" style="51" customWidth="1"/>
    <col min="12294" max="12294" width="12.5703125" style="51" customWidth="1"/>
    <col min="12295" max="12295" width="15.140625" style="51" customWidth="1"/>
    <col min="12296" max="12296" width="9.140625" style="51" customWidth="1"/>
    <col min="12297" max="12297" width="11.42578125" style="51" customWidth="1"/>
    <col min="12298" max="12298" width="18.7109375" style="51" customWidth="1"/>
    <col min="12299" max="12544" width="9.140625" style="51"/>
    <col min="12545" max="12545" width="12.7109375" style="51" customWidth="1"/>
    <col min="12546" max="12546" width="22.85546875" style="51" customWidth="1"/>
    <col min="12547" max="12547" width="17.42578125" style="51" customWidth="1"/>
    <col min="12548" max="12548" width="17.28515625" style="51" customWidth="1"/>
    <col min="12549" max="12549" width="18.28515625" style="51" customWidth="1"/>
    <col min="12550" max="12550" width="12.5703125" style="51" customWidth="1"/>
    <col min="12551" max="12551" width="15.140625" style="51" customWidth="1"/>
    <col min="12552" max="12552" width="9.140625" style="51" customWidth="1"/>
    <col min="12553" max="12553" width="11.42578125" style="51" customWidth="1"/>
    <col min="12554" max="12554" width="18.7109375" style="51" customWidth="1"/>
    <col min="12555" max="12800" width="9.140625" style="51"/>
    <col min="12801" max="12801" width="12.7109375" style="51" customWidth="1"/>
    <col min="12802" max="12802" width="22.85546875" style="51" customWidth="1"/>
    <col min="12803" max="12803" width="17.42578125" style="51" customWidth="1"/>
    <col min="12804" max="12804" width="17.28515625" style="51" customWidth="1"/>
    <col min="12805" max="12805" width="18.28515625" style="51" customWidth="1"/>
    <col min="12806" max="12806" width="12.5703125" style="51" customWidth="1"/>
    <col min="12807" max="12807" width="15.140625" style="51" customWidth="1"/>
    <col min="12808" max="12808" width="9.140625" style="51" customWidth="1"/>
    <col min="12809" max="12809" width="11.42578125" style="51" customWidth="1"/>
    <col min="12810" max="12810" width="18.7109375" style="51" customWidth="1"/>
    <col min="12811" max="13056" width="9.140625" style="51"/>
    <col min="13057" max="13057" width="12.7109375" style="51" customWidth="1"/>
    <col min="13058" max="13058" width="22.85546875" style="51" customWidth="1"/>
    <col min="13059" max="13059" width="17.42578125" style="51" customWidth="1"/>
    <col min="13060" max="13060" width="17.28515625" style="51" customWidth="1"/>
    <col min="13061" max="13061" width="18.28515625" style="51" customWidth="1"/>
    <col min="13062" max="13062" width="12.5703125" style="51" customWidth="1"/>
    <col min="13063" max="13063" width="15.140625" style="51" customWidth="1"/>
    <col min="13064" max="13064" width="9.140625" style="51" customWidth="1"/>
    <col min="13065" max="13065" width="11.42578125" style="51" customWidth="1"/>
    <col min="13066" max="13066" width="18.7109375" style="51" customWidth="1"/>
    <col min="13067" max="13312" width="9.140625" style="51"/>
    <col min="13313" max="13313" width="12.7109375" style="51" customWidth="1"/>
    <col min="13314" max="13314" width="22.85546875" style="51" customWidth="1"/>
    <col min="13315" max="13315" width="17.42578125" style="51" customWidth="1"/>
    <col min="13316" max="13316" width="17.28515625" style="51" customWidth="1"/>
    <col min="13317" max="13317" width="18.28515625" style="51" customWidth="1"/>
    <col min="13318" max="13318" width="12.5703125" style="51" customWidth="1"/>
    <col min="13319" max="13319" width="15.140625" style="51" customWidth="1"/>
    <col min="13320" max="13320" width="9.140625" style="51" customWidth="1"/>
    <col min="13321" max="13321" width="11.42578125" style="51" customWidth="1"/>
    <col min="13322" max="13322" width="18.7109375" style="51" customWidth="1"/>
    <col min="13323" max="13568" width="9.140625" style="51"/>
    <col min="13569" max="13569" width="12.7109375" style="51" customWidth="1"/>
    <col min="13570" max="13570" width="22.85546875" style="51" customWidth="1"/>
    <col min="13571" max="13571" width="17.42578125" style="51" customWidth="1"/>
    <col min="13572" max="13572" width="17.28515625" style="51" customWidth="1"/>
    <col min="13573" max="13573" width="18.28515625" style="51" customWidth="1"/>
    <col min="13574" max="13574" width="12.5703125" style="51" customWidth="1"/>
    <col min="13575" max="13575" width="15.140625" style="51" customWidth="1"/>
    <col min="13576" max="13576" width="9.140625" style="51" customWidth="1"/>
    <col min="13577" max="13577" width="11.42578125" style="51" customWidth="1"/>
    <col min="13578" max="13578" width="18.7109375" style="51" customWidth="1"/>
    <col min="13579" max="13824" width="9.140625" style="51"/>
    <col min="13825" max="13825" width="12.7109375" style="51" customWidth="1"/>
    <col min="13826" max="13826" width="22.85546875" style="51" customWidth="1"/>
    <col min="13827" max="13827" width="17.42578125" style="51" customWidth="1"/>
    <col min="13828" max="13828" width="17.28515625" style="51" customWidth="1"/>
    <col min="13829" max="13829" width="18.28515625" style="51" customWidth="1"/>
    <col min="13830" max="13830" width="12.5703125" style="51" customWidth="1"/>
    <col min="13831" max="13831" width="15.140625" style="51" customWidth="1"/>
    <col min="13832" max="13832" width="9.140625" style="51" customWidth="1"/>
    <col min="13833" max="13833" width="11.42578125" style="51" customWidth="1"/>
    <col min="13834" max="13834" width="18.7109375" style="51" customWidth="1"/>
    <col min="13835" max="14080" width="9.140625" style="51"/>
    <col min="14081" max="14081" width="12.7109375" style="51" customWidth="1"/>
    <col min="14082" max="14082" width="22.85546875" style="51" customWidth="1"/>
    <col min="14083" max="14083" width="17.42578125" style="51" customWidth="1"/>
    <col min="14084" max="14084" width="17.28515625" style="51" customWidth="1"/>
    <col min="14085" max="14085" width="18.28515625" style="51" customWidth="1"/>
    <col min="14086" max="14086" width="12.5703125" style="51" customWidth="1"/>
    <col min="14087" max="14087" width="15.140625" style="51" customWidth="1"/>
    <col min="14088" max="14088" width="9.140625" style="51" customWidth="1"/>
    <col min="14089" max="14089" width="11.42578125" style="51" customWidth="1"/>
    <col min="14090" max="14090" width="18.7109375" style="51" customWidth="1"/>
    <col min="14091" max="14336" width="9.140625" style="51"/>
    <col min="14337" max="14337" width="12.7109375" style="51" customWidth="1"/>
    <col min="14338" max="14338" width="22.85546875" style="51" customWidth="1"/>
    <col min="14339" max="14339" width="17.42578125" style="51" customWidth="1"/>
    <col min="14340" max="14340" width="17.28515625" style="51" customWidth="1"/>
    <col min="14341" max="14341" width="18.28515625" style="51" customWidth="1"/>
    <col min="14342" max="14342" width="12.5703125" style="51" customWidth="1"/>
    <col min="14343" max="14343" width="15.140625" style="51" customWidth="1"/>
    <col min="14344" max="14344" width="9.140625" style="51" customWidth="1"/>
    <col min="14345" max="14345" width="11.42578125" style="51" customWidth="1"/>
    <col min="14346" max="14346" width="18.7109375" style="51" customWidth="1"/>
    <col min="14347" max="14592" width="9.140625" style="51"/>
    <col min="14593" max="14593" width="12.7109375" style="51" customWidth="1"/>
    <col min="14594" max="14594" width="22.85546875" style="51" customWidth="1"/>
    <col min="14595" max="14595" width="17.42578125" style="51" customWidth="1"/>
    <col min="14596" max="14596" width="17.28515625" style="51" customWidth="1"/>
    <col min="14597" max="14597" width="18.28515625" style="51" customWidth="1"/>
    <col min="14598" max="14598" width="12.5703125" style="51" customWidth="1"/>
    <col min="14599" max="14599" width="15.140625" style="51" customWidth="1"/>
    <col min="14600" max="14600" width="9.140625" style="51" customWidth="1"/>
    <col min="14601" max="14601" width="11.42578125" style="51" customWidth="1"/>
    <col min="14602" max="14602" width="18.7109375" style="51" customWidth="1"/>
    <col min="14603" max="14848" width="9.140625" style="51"/>
    <col min="14849" max="14849" width="12.7109375" style="51" customWidth="1"/>
    <col min="14850" max="14850" width="22.85546875" style="51" customWidth="1"/>
    <col min="14851" max="14851" width="17.42578125" style="51" customWidth="1"/>
    <col min="14852" max="14852" width="17.28515625" style="51" customWidth="1"/>
    <col min="14853" max="14853" width="18.28515625" style="51" customWidth="1"/>
    <col min="14854" max="14854" width="12.5703125" style="51" customWidth="1"/>
    <col min="14855" max="14855" width="15.140625" style="51" customWidth="1"/>
    <col min="14856" max="14856" width="9.140625" style="51" customWidth="1"/>
    <col min="14857" max="14857" width="11.42578125" style="51" customWidth="1"/>
    <col min="14858" max="14858" width="18.7109375" style="51" customWidth="1"/>
    <col min="14859" max="15104" width="9.140625" style="51"/>
    <col min="15105" max="15105" width="12.7109375" style="51" customWidth="1"/>
    <col min="15106" max="15106" width="22.85546875" style="51" customWidth="1"/>
    <col min="15107" max="15107" width="17.42578125" style="51" customWidth="1"/>
    <col min="15108" max="15108" width="17.28515625" style="51" customWidth="1"/>
    <col min="15109" max="15109" width="18.28515625" style="51" customWidth="1"/>
    <col min="15110" max="15110" width="12.5703125" style="51" customWidth="1"/>
    <col min="15111" max="15111" width="15.140625" style="51" customWidth="1"/>
    <col min="15112" max="15112" width="9.140625" style="51" customWidth="1"/>
    <col min="15113" max="15113" width="11.42578125" style="51" customWidth="1"/>
    <col min="15114" max="15114" width="18.7109375" style="51" customWidth="1"/>
    <col min="15115" max="15360" width="9.140625" style="51"/>
    <col min="15361" max="15361" width="12.7109375" style="51" customWidth="1"/>
    <col min="15362" max="15362" width="22.85546875" style="51" customWidth="1"/>
    <col min="15363" max="15363" width="17.42578125" style="51" customWidth="1"/>
    <col min="15364" max="15364" width="17.28515625" style="51" customWidth="1"/>
    <col min="15365" max="15365" width="18.28515625" style="51" customWidth="1"/>
    <col min="15366" max="15366" width="12.5703125" style="51" customWidth="1"/>
    <col min="15367" max="15367" width="15.140625" style="51" customWidth="1"/>
    <col min="15368" max="15368" width="9.140625" style="51" customWidth="1"/>
    <col min="15369" max="15369" width="11.42578125" style="51" customWidth="1"/>
    <col min="15370" max="15370" width="18.7109375" style="51" customWidth="1"/>
    <col min="15371" max="15616" width="9.140625" style="51"/>
    <col min="15617" max="15617" width="12.7109375" style="51" customWidth="1"/>
    <col min="15618" max="15618" width="22.85546875" style="51" customWidth="1"/>
    <col min="15619" max="15619" width="17.42578125" style="51" customWidth="1"/>
    <col min="15620" max="15620" width="17.28515625" style="51" customWidth="1"/>
    <col min="15621" max="15621" width="18.28515625" style="51" customWidth="1"/>
    <col min="15622" max="15622" width="12.5703125" style="51" customWidth="1"/>
    <col min="15623" max="15623" width="15.140625" style="51" customWidth="1"/>
    <col min="15624" max="15624" width="9.140625" style="51" customWidth="1"/>
    <col min="15625" max="15625" width="11.42578125" style="51" customWidth="1"/>
    <col min="15626" max="15626" width="18.7109375" style="51" customWidth="1"/>
    <col min="15627" max="15872" width="9.140625" style="51"/>
    <col min="15873" max="15873" width="12.7109375" style="51" customWidth="1"/>
    <col min="15874" max="15874" width="22.85546875" style="51" customWidth="1"/>
    <col min="15875" max="15875" width="17.42578125" style="51" customWidth="1"/>
    <col min="15876" max="15876" width="17.28515625" style="51" customWidth="1"/>
    <col min="15877" max="15877" width="18.28515625" style="51" customWidth="1"/>
    <col min="15878" max="15878" width="12.5703125" style="51" customWidth="1"/>
    <col min="15879" max="15879" width="15.140625" style="51" customWidth="1"/>
    <col min="15880" max="15880" width="9.140625" style="51" customWidth="1"/>
    <col min="15881" max="15881" width="11.42578125" style="51" customWidth="1"/>
    <col min="15882" max="15882" width="18.7109375" style="51" customWidth="1"/>
    <col min="15883" max="16128" width="9.140625" style="51"/>
    <col min="16129" max="16129" width="12.7109375" style="51" customWidth="1"/>
    <col min="16130" max="16130" width="22.85546875" style="51" customWidth="1"/>
    <col min="16131" max="16131" width="17.42578125" style="51" customWidth="1"/>
    <col min="16132" max="16132" width="17.28515625" style="51" customWidth="1"/>
    <col min="16133" max="16133" width="18.28515625" style="51" customWidth="1"/>
    <col min="16134" max="16134" width="12.5703125" style="51" customWidth="1"/>
    <col min="16135" max="16135" width="15.140625" style="51" customWidth="1"/>
    <col min="16136" max="16136" width="9.140625" style="51" customWidth="1"/>
    <col min="16137" max="16137" width="11.42578125" style="51" customWidth="1"/>
    <col min="16138" max="16138" width="18.7109375" style="51" customWidth="1"/>
    <col min="16139" max="16384" width="9.140625" style="51"/>
  </cols>
  <sheetData>
    <row r="1" spans="1:10" x14ac:dyDescent="0.2">
      <c r="A1" s="51" t="str">
        <f>'[2]2'!A1</f>
        <v xml:space="preserve">Naziv investicionog fonda: </v>
      </c>
      <c r="B1" s="55"/>
      <c r="D1" s="58"/>
      <c r="E1" s="58"/>
      <c r="F1" s="58"/>
      <c r="J1" s="58"/>
    </row>
    <row r="2" spans="1:10" x14ac:dyDescent="0.2">
      <c r="A2" s="51" t="str">
        <f>'[2]2'!A2</f>
        <v xml:space="preserve">Registarski broj investicionog fonda: </v>
      </c>
      <c r="B2" s="55"/>
      <c r="D2" s="58"/>
      <c r="E2" s="58"/>
      <c r="F2" s="58"/>
      <c r="J2" s="58"/>
    </row>
    <row r="3" spans="1:10" x14ac:dyDescent="0.2">
      <c r="A3" s="51" t="str">
        <f>'[2]2'!A3</f>
        <v>Naziv društva za upravljanje investicionim fondom: Društvo za upravljanje investicionim fondovima Kristal invest A.D. Banja Luka</v>
      </c>
      <c r="B3" s="55"/>
      <c r="D3" s="58"/>
      <c r="E3" s="58"/>
      <c r="F3" s="58"/>
      <c r="J3" s="58"/>
    </row>
    <row r="4" spans="1:10" x14ac:dyDescent="0.2">
      <c r="A4" s="51" t="str">
        <f>'[2]2'!A4</f>
        <v>Matični broj društva za upravljanje investicionim fondom: 01935615</v>
      </c>
      <c r="B4" s="55"/>
      <c r="D4" s="58"/>
      <c r="E4" s="58"/>
      <c r="F4" s="58"/>
      <c r="J4" s="58"/>
    </row>
    <row r="5" spans="1:10" x14ac:dyDescent="0.2">
      <c r="A5" s="51" t="str">
        <f>'[2]2'!A5</f>
        <v>JIB društva za upravljanje investicionim fondom: 4400819920004</v>
      </c>
      <c r="B5" s="55"/>
      <c r="D5" s="58"/>
      <c r="E5" s="58"/>
      <c r="F5" s="58"/>
      <c r="J5" s="58"/>
    </row>
    <row r="6" spans="1:10" x14ac:dyDescent="0.2">
      <c r="A6" s="51" t="str">
        <f>'[2]2'!A6</f>
        <v>JIB zatvorenog investicionog fonda: JP-M-7</v>
      </c>
      <c r="B6" s="55"/>
      <c r="D6" s="58"/>
      <c r="E6" s="58"/>
      <c r="F6" s="58"/>
      <c r="J6" s="58"/>
    </row>
    <row r="7" spans="1:10" x14ac:dyDescent="0.2">
      <c r="B7" s="55"/>
      <c r="D7" s="58"/>
      <c r="E7" s="58"/>
      <c r="F7" s="58"/>
      <c r="J7" s="58"/>
    </row>
    <row r="8" spans="1:10" x14ac:dyDescent="0.2">
      <c r="B8" s="55"/>
      <c r="D8" s="58"/>
      <c r="E8" s="58"/>
      <c r="F8" s="58"/>
      <c r="J8" s="58"/>
    </row>
    <row r="9" spans="1:10" x14ac:dyDescent="0.2">
      <c r="B9" s="55"/>
      <c r="D9" s="58"/>
      <c r="E9" s="58"/>
      <c r="F9" s="58"/>
      <c r="J9" s="58"/>
    </row>
    <row r="10" spans="1:10" x14ac:dyDescent="0.2">
      <c r="A10" s="262" t="s">
        <v>857</v>
      </c>
      <c r="B10" s="262"/>
      <c r="C10" s="262"/>
      <c r="D10" s="262"/>
      <c r="E10" s="262"/>
      <c r="F10" s="262"/>
      <c r="G10" s="262"/>
      <c r="H10" s="262"/>
      <c r="I10" s="262"/>
      <c r="J10" s="262"/>
    </row>
    <row r="11" spans="1:10" x14ac:dyDescent="0.2">
      <c r="A11" s="262" t="s">
        <v>935</v>
      </c>
      <c r="B11" s="262"/>
      <c r="C11" s="262"/>
      <c r="D11" s="262"/>
      <c r="E11" s="262"/>
      <c r="F11" s="262"/>
      <c r="G11" s="262"/>
      <c r="H11" s="262"/>
      <c r="I11" s="262"/>
      <c r="J11" s="262"/>
    </row>
    <row r="12" spans="1:10" x14ac:dyDescent="0.2">
      <c r="A12" s="52"/>
      <c r="B12" s="55"/>
      <c r="C12" s="52"/>
      <c r="D12" s="59"/>
      <c r="E12" s="59"/>
      <c r="F12" s="59"/>
      <c r="G12" s="52"/>
      <c r="H12" s="52"/>
      <c r="I12" s="52"/>
      <c r="J12" s="59"/>
    </row>
    <row r="13" spans="1:10" x14ac:dyDescent="0.2">
      <c r="A13" s="52"/>
      <c r="B13" s="55"/>
      <c r="C13" s="52"/>
      <c r="D13" s="59"/>
      <c r="E13" s="59"/>
      <c r="F13" s="59"/>
      <c r="G13" s="52"/>
      <c r="H13" s="52"/>
      <c r="I13" s="52"/>
      <c r="J13" s="59"/>
    </row>
    <row r="14" spans="1:10" ht="89.25" customHeight="1" x14ac:dyDescent="0.2">
      <c r="A14" s="53" t="s">
        <v>858</v>
      </c>
      <c r="B14" s="53" t="s">
        <v>859</v>
      </c>
      <c r="C14" s="53" t="s">
        <v>759</v>
      </c>
      <c r="D14" s="60" t="s">
        <v>860</v>
      </c>
      <c r="E14" s="60" t="s">
        <v>861</v>
      </c>
      <c r="F14" s="60" t="s">
        <v>862</v>
      </c>
      <c r="G14" s="53" t="s">
        <v>863</v>
      </c>
      <c r="H14" s="53" t="s">
        <v>864</v>
      </c>
      <c r="I14" s="53" t="s">
        <v>865</v>
      </c>
      <c r="J14" s="60" t="s">
        <v>866</v>
      </c>
    </row>
    <row r="15" spans="1:10" x14ac:dyDescent="0.2">
      <c r="A15" s="54">
        <v>1</v>
      </c>
      <c r="B15" s="53">
        <v>2</v>
      </c>
      <c r="C15" s="54">
        <v>3</v>
      </c>
      <c r="D15" s="61">
        <v>4</v>
      </c>
      <c r="E15" s="61">
        <v>5</v>
      </c>
      <c r="F15" s="61">
        <v>6</v>
      </c>
      <c r="G15" s="61">
        <v>7</v>
      </c>
      <c r="H15" s="61">
        <v>8</v>
      </c>
      <c r="I15" s="61">
        <v>9</v>
      </c>
      <c r="J15" s="61">
        <v>10</v>
      </c>
    </row>
    <row r="16" spans="1:10" x14ac:dyDescent="0.2">
      <c r="A16" s="62">
        <v>45291</v>
      </c>
      <c r="B16" s="63" t="s">
        <v>867</v>
      </c>
      <c r="C16" s="64">
        <v>56764.5</v>
      </c>
      <c r="D16" s="64">
        <v>43585.05</v>
      </c>
      <c r="E16" s="64">
        <v>0</v>
      </c>
      <c r="F16" s="64">
        <v>0</v>
      </c>
      <c r="G16" s="64">
        <v>-13179.45</v>
      </c>
      <c r="H16" s="64">
        <v>0</v>
      </c>
      <c r="I16" s="64">
        <v>0</v>
      </c>
      <c r="J16" s="64">
        <v>-13179.45</v>
      </c>
    </row>
    <row r="17" spans="1:10" x14ac:dyDescent="0.2">
      <c r="A17" s="62">
        <v>45291</v>
      </c>
      <c r="B17" s="63" t="s">
        <v>868</v>
      </c>
      <c r="C17" s="64">
        <v>0</v>
      </c>
      <c r="D17" s="64"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v>0</v>
      </c>
    </row>
    <row r="18" spans="1:10" x14ac:dyDescent="0.2">
      <c r="A18" s="62">
        <v>45291</v>
      </c>
      <c r="B18" s="63" t="s">
        <v>869</v>
      </c>
      <c r="C18" s="64">
        <v>18486.8</v>
      </c>
      <c r="D18" s="64">
        <v>16452.8</v>
      </c>
      <c r="E18" s="64">
        <v>0</v>
      </c>
      <c r="F18" s="64">
        <v>0</v>
      </c>
      <c r="G18" s="64">
        <v>-2034</v>
      </c>
      <c r="H18" s="64">
        <v>0</v>
      </c>
      <c r="I18" s="64">
        <v>0</v>
      </c>
      <c r="J18" s="64">
        <v>-2034</v>
      </c>
    </row>
    <row r="19" spans="1:10" x14ac:dyDescent="0.2">
      <c r="A19" s="62">
        <v>45291</v>
      </c>
      <c r="B19" s="63" t="s">
        <v>870</v>
      </c>
      <c r="C19" s="64">
        <v>360976.76199999999</v>
      </c>
      <c r="D19" s="64">
        <v>409080.49349999998</v>
      </c>
      <c r="E19" s="64">
        <v>0</v>
      </c>
      <c r="F19" s="64">
        <v>0</v>
      </c>
      <c r="G19" s="64">
        <v>48103.731500000002</v>
      </c>
      <c r="H19" s="64">
        <v>0</v>
      </c>
      <c r="I19" s="64">
        <v>0</v>
      </c>
      <c r="J19" s="64">
        <v>48103.731500000002</v>
      </c>
    </row>
    <row r="20" spans="1:10" x14ac:dyDescent="0.2">
      <c r="A20" s="62">
        <v>45291</v>
      </c>
      <c r="B20" s="63" t="s">
        <v>871</v>
      </c>
      <c r="C20" s="64">
        <v>21719.53</v>
      </c>
      <c r="D20" s="64">
        <v>26694.003000000001</v>
      </c>
      <c r="E20" s="64">
        <v>0</v>
      </c>
      <c r="F20" s="64">
        <v>0</v>
      </c>
      <c r="G20" s="64">
        <v>4974.473</v>
      </c>
      <c r="H20" s="64">
        <v>0</v>
      </c>
      <c r="I20" s="64">
        <v>0</v>
      </c>
      <c r="J20" s="64">
        <v>4974.473</v>
      </c>
    </row>
    <row r="21" spans="1:10" x14ac:dyDescent="0.2">
      <c r="A21" s="62">
        <v>45291</v>
      </c>
      <c r="B21" s="63" t="s">
        <v>872</v>
      </c>
      <c r="C21" s="64">
        <v>39208.400000000001</v>
      </c>
      <c r="D21" s="64">
        <v>50069.126799999998</v>
      </c>
      <c r="E21" s="64">
        <v>0</v>
      </c>
      <c r="F21" s="64">
        <v>0</v>
      </c>
      <c r="G21" s="64">
        <v>10860.7268</v>
      </c>
      <c r="H21" s="64">
        <v>0</v>
      </c>
      <c r="I21" s="64">
        <v>0</v>
      </c>
      <c r="J21" s="64">
        <v>10860.7268</v>
      </c>
    </row>
    <row r="22" spans="1:10" x14ac:dyDescent="0.2">
      <c r="A22" s="62">
        <v>45291</v>
      </c>
      <c r="B22" s="63" t="s">
        <v>873</v>
      </c>
      <c r="C22" s="64">
        <v>136712.48800000001</v>
      </c>
      <c r="D22" s="64">
        <v>623433.45200000005</v>
      </c>
      <c r="E22" s="64">
        <v>0</v>
      </c>
      <c r="F22" s="64">
        <v>0</v>
      </c>
      <c r="G22" s="64">
        <v>486720.96399999998</v>
      </c>
      <c r="H22" s="64">
        <v>0</v>
      </c>
      <c r="I22" s="64">
        <v>0</v>
      </c>
      <c r="J22" s="64">
        <v>486720.96399999998</v>
      </c>
    </row>
    <row r="23" spans="1:10" x14ac:dyDescent="0.2">
      <c r="A23" s="62">
        <v>45291</v>
      </c>
      <c r="B23" s="63" t="s">
        <v>874</v>
      </c>
      <c r="C23" s="64">
        <v>0</v>
      </c>
      <c r="D23" s="64">
        <v>0</v>
      </c>
      <c r="E23" s="64">
        <v>0</v>
      </c>
      <c r="F23" s="64">
        <v>0</v>
      </c>
      <c r="G23" s="64">
        <v>0</v>
      </c>
      <c r="H23" s="64">
        <v>0</v>
      </c>
      <c r="I23" s="64">
        <v>0</v>
      </c>
      <c r="J23" s="64">
        <v>0</v>
      </c>
    </row>
    <row r="24" spans="1:10" x14ac:dyDescent="0.2">
      <c r="A24" s="62">
        <v>45291</v>
      </c>
      <c r="B24" s="63" t="s">
        <v>875</v>
      </c>
      <c r="C24" s="64">
        <v>0</v>
      </c>
      <c r="D24" s="64">
        <v>0</v>
      </c>
      <c r="E24" s="64">
        <v>0</v>
      </c>
      <c r="F24" s="64">
        <v>0</v>
      </c>
      <c r="G24" s="64">
        <v>0</v>
      </c>
      <c r="H24" s="64">
        <v>0</v>
      </c>
      <c r="I24" s="64">
        <v>0</v>
      </c>
      <c r="J24" s="64">
        <v>0</v>
      </c>
    </row>
    <row r="25" spans="1:10" x14ac:dyDescent="0.2">
      <c r="A25" s="62">
        <v>45291</v>
      </c>
      <c r="B25" s="63" t="s">
        <v>876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</row>
    <row r="26" spans="1:10" x14ac:dyDescent="0.2">
      <c r="A26" s="62">
        <v>45291</v>
      </c>
      <c r="B26" s="63" t="s">
        <v>877</v>
      </c>
      <c r="C26" s="64">
        <v>0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</row>
    <row r="27" spans="1:10" x14ac:dyDescent="0.2">
      <c r="A27" s="62">
        <v>45291</v>
      </c>
      <c r="B27" s="63" t="s">
        <v>878</v>
      </c>
      <c r="C27" s="64">
        <v>0</v>
      </c>
      <c r="D27" s="64">
        <v>0</v>
      </c>
      <c r="E27" s="64">
        <v>0</v>
      </c>
      <c r="F27" s="64">
        <v>0</v>
      </c>
      <c r="G27" s="64">
        <v>0</v>
      </c>
      <c r="H27" s="64">
        <v>0</v>
      </c>
      <c r="I27" s="64">
        <v>0</v>
      </c>
      <c r="J27" s="64">
        <v>0</v>
      </c>
    </row>
    <row r="28" spans="1:10" x14ac:dyDescent="0.2">
      <c r="A28" s="62">
        <v>45291</v>
      </c>
      <c r="B28" s="63" t="s">
        <v>879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  <c r="H28" s="64">
        <v>0</v>
      </c>
      <c r="I28" s="64">
        <v>0</v>
      </c>
      <c r="J28" s="64">
        <v>0</v>
      </c>
    </row>
    <row r="29" spans="1:10" x14ac:dyDescent="0.2">
      <c r="A29" s="62">
        <v>45291</v>
      </c>
      <c r="B29" s="63" t="s">
        <v>880</v>
      </c>
      <c r="C29" s="64">
        <v>0</v>
      </c>
      <c r="D29" s="64">
        <v>0</v>
      </c>
      <c r="E29" s="64">
        <v>0</v>
      </c>
      <c r="F29" s="64">
        <v>0</v>
      </c>
      <c r="G29" s="64">
        <v>0</v>
      </c>
      <c r="H29" s="64">
        <v>0</v>
      </c>
      <c r="I29" s="64">
        <v>0</v>
      </c>
      <c r="J29" s="64">
        <v>0</v>
      </c>
    </row>
    <row r="30" spans="1:10" x14ac:dyDescent="0.2">
      <c r="A30" s="62">
        <v>45291</v>
      </c>
      <c r="B30" s="63" t="s">
        <v>881</v>
      </c>
      <c r="C30" s="64">
        <v>4390861.5234000003</v>
      </c>
      <c r="D30" s="64">
        <v>4990028.0165999997</v>
      </c>
      <c r="E30" s="64">
        <v>0</v>
      </c>
      <c r="F30" s="64">
        <v>0</v>
      </c>
      <c r="G30" s="64">
        <v>599166.49320000003</v>
      </c>
      <c r="H30" s="64">
        <v>0</v>
      </c>
      <c r="I30" s="64">
        <v>0</v>
      </c>
      <c r="J30" s="64">
        <v>599166.49320000003</v>
      </c>
    </row>
    <row r="31" spans="1:10" x14ac:dyDescent="0.2">
      <c r="A31" s="62">
        <v>45291</v>
      </c>
      <c r="B31" s="63" t="s">
        <v>882</v>
      </c>
      <c r="C31" s="64">
        <v>664432.7084</v>
      </c>
      <c r="D31" s="64">
        <v>1167324.6136</v>
      </c>
      <c r="E31" s="64">
        <v>0</v>
      </c>
      <c r="F31" s="64">
        <v>0</v>
      </c>
      <c r="G31" s="64">
        <v>502891.90519999998</v>
      </c>
      <c r="H31" s="64">
        <v>0</v>
      </c>
      <c r="I31" s="64">
        <v>0</v>
      </c>
      <c r="J31" s="64">
        <v>502891.90519999998</v>
      </c>
    </row>
    <row r="32" spans="1:10" x14ac:dyDescent="0.2">
      <c r="A32" s="62">
        <v>45291</v>
      </c>
      <c r="B32" s="63" t="s">
        <v>883</v>
      </c>
      <c r="C32" s="64">
        <v>3973560.6239999998</v>
      </c>
      <c r="D32" s="64">
        <v>4498990.1279999996</v>
      </c>
      <c r="E32" s="64">
        <v>0</v>
      </c>
      <c r="F32" s="64">
        <v>0</v>
      </c>
      <c r="G32" s="64">
        <v>525429.50399999996</v>
      </c>
      <c r="H32" s="64">
        <v>0</v>
      </c>
      <c r="I32" s="64">
        <v>0</v>
      </c>
      <c r="J32" s="64">
        <v>525429.50399999996</v>
      </c>
    </row>
    <row r="33" spans="1:10" x14ac:dyDescent="0.2">
      <c r="A33" s="62">
        <v>45291</v>
      </c>
      <c r="B33" s="63" t="s">
        <v>884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</row>
    <row r="34" spans="1:10" x14ac:dyDescent="0.2">
      <c r="A34" s="62">
        <v>45291</v>
      </c>
      <c r="B34" s="63" t="s">
        <v>885</v>
      </c>
      <c r="C34" s="64">
        <v>3046571.8256000001</v>
      </c>
      <c r="D34" s="64">
        <v>2802025.4980000001</v>
      </c>
      <c r="E34" s="64">
        <v>0</v>
      </c>
      <c r="F34" s="64">
        <v>0</v>
      </c>
      <c r="G34" s="64">
        <v>-244546.32759999999</v>
      </c>
      <c r="H34" s="64">
        <v>0</v>
      </c>
      <c r="I34" s="64">
        <v>0</v>
      </c>
      <c r="J34" s="64">
        <v>-244546.32759999999</v>
      </c>
    </row>
    <row r="35" spans="1:10" x14ac:dyDescent="0.2">
      <c r="A35" s="62">
        <v>45291</v>
      </c>
      <c r="B35" s="63" t="s">
        <v>886</v>
      </c>
      <c r="C35" s="64">
        <v>0</v>
      </c>
      <c r="D35" s="64">
        <v>0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</row>
    <row r="36" spans="1:10" x14ac:dyDescent="0.2">
      <c r="A36" s="62">
        <v>45291</v>
      </c>
      <c r="B36" s="63" t="s">
        <v>887</v>
      </c>
      <c r="C36" s="64">
        <v>310333.1324</v>
      </c>
      <c r="D36" s="64">
        <v>603593.19999999995</v>
      </c>
      <c r="E36" s="64">
        <v>0</v>
      </c>
      <c r="F36" s="64">
        <v>0</v>
      </c>
      <c r="G36" s="64">
        <v>293260.06760000001</v>
      </c>
      <c r="H36" s="64">
        <v>0</v>
      </c>
      <c r="I36" s="64">
        <v>0</v>
      </c>
      <c r="J36" s="64">
        <v>293260.06760000001</v>
      </c>
    </row>
    <row r="37" spans="1:10" x14ac:dyDescent="0.2">
      <c r="A37" s="62">
        <v>45291</v>
      </c>
      <c r="B37" s="63" t="s">
        <v>888</v>
      </c>
      <c r="C37" s="64">
        <v>0</v>
      </c>
      <c r="D37" s="64">
        <v>0</v>
      </c>
      <c r="E37" s="64"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</row>
    <row r="38" spans="1:10" x14ac:dyDescent="0.2">
      <c r="A38" s="62">
        <v>45291</v>
      </c>
      <c r="B38" s="63" t="s">
        <v>889</v>
      </c>
      <c r="C38" s="64">
        <v>143485.95800000001</v>
      </c>
      <c r="D38" s="64">
        <v>171437.76800000001</v>
      </c>
      <c r="E38" s="64">
        <v>0</v>
      </c>
      <c r="F38" s="64">
        <v>0</v>
      </c>
      <c r="G38" s="64">
        <v>27951.81</v>
      </c>
      <c r="H38" s="64">
        <v>0</v>
      </c>
      <c r="I38" s="64">
        <v>0</v>
      </c>
      <c r="J38" s="64">
        <v>27951.81</v>
      </c>
    </row>
    <row r="39" spans="1:10" x14ac:dyDescent="0.2">
      <c r="A39" s="62">
        <v>45291</v>
      </c>
      <c r="B39" s="63" t="s">
        <v>890</v>
      </c>
      <c r="C39" s="64">
        <v>404201.83149999997</v>
      </c>
      <c r="D39" s="64">
        <v>315595.14179999998</v>
      </c>
      <c r="E39" s="64">
        <v>0</v>
      </c>
      <c r="F39" s="64">
        <v>0</v>
      </c>
      <c r="G39" s="64">
        <v>-88606.689700000003</v>
      </c>
      <c r="H39" s="64">
        <v>0</v>
      </c>
      <c r="I39" s="64">
        <v>0</v>
      </c>
      <c r="J39" s="64">
        <v>-88606.689700000003</v>
      </c>
    </row>
    <row r="40" spans="1:10" x14ac:dyDescent="0.2">
      <c r="A40" s="62">
        <v>45291</v>
      </c>
      <c r="B40" s="63" t="s">
        <v>891</v>
      </c>
      <c r="C40" s="64">
        <v>0</v>
      </c>
      <c r="D40" s="64">
        <v>0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</row>
    <row r="41" spans="1:10" x14ac:dyDescent="0.2">
      <c r="A41" s="62">
        <v>45291</v>
      </c>
      <c r="B41" s="63" t="s">
        <v>892</v>
      </c>
      <c r="C41" s="64">
        <v>97920.1872</v>
      </c>
      <c r="D41" s="64">
        <v>76764.591199999995</v>
      </c>
      <c r="E41" s="64">
        <v>0</v>
      </c>
      <c r="F41" s="64">
        <v>0</v>
      </c>
      <c r="G41" s="64">
        <v>-21155.596000000001</v>
      </c>
      <c r="H41" s="64">
        <v>0</v>
      </c>
      <c r="I41" s="64">
        <v>0</v>
      </c>
      <c r="J41" s="64">
        <v>-21155.596000000001</v>
      </c>
    </row>
    <row r="42" spans="1:10" x14ac:dyDescent="0.2">
      <c r="A42" s="62">
        <v>45291</v>
      </c>
      <c r="B42" s="63" t="s">
        <v>893</v>
      </c>
      <c r="C42" s="64">
        <v>0</v>
      </c>
      <c r="D42" s="64">
        <v>0</v>
      </c>
      <c r="E42" s="64">
        <v>0</v>
      </c>
      <c r="F42" s="64">
        <v>0</v>
      </c>
      <c r="G42" s="64">
        <v>0</v>
      </c>
      <c r="H42" s="64">
        <v>0</v>
      </c>
      <c r="I42" s="64">
        <v>0</v>
      </c>
      <c r="J42" s="64">
        <v>0</v>
      </c>
    </row>
    <row r="43" spans="1:10" x14ac:dyDescent="0.2">
      <c r="A43" s="62">
        <v>45291</v>
      </c>
      <c r="B43" s="63" t="s">
        <v>894</v>
      </c>
      <c r="C43" s="64">
        <v>279865.83899999998</v>
      </c>
      <c r="D43" s="64">
        <v>175418.30100000001</v>
      </c>
      <c r="E43" s="64">
        <v>0</v>
      </c>
      <c r="F43" s="64">
        <v>0</v>
      </c>
      <c r="G43" s="64">
        <v>-104447.538</v>
      </c>
      <c r="H43" s="64">
        <v>0</v>
      </c>
      <c r="I43" s="64">
        <v>0</v>
      </c>
      <c r="J43" s="64">
        <v>-104447.538</v>
      </c>
    </row>
    <row r="44" spans="1:10" x14ac:dyDescent="0.2">
      <c r="A44" s="62">
        <v>45291</v>
      </c>
      <c r="B44" s="63" t="s">
        <v>895</v>
      </c>
      <c r="C44" s="64">
        <v>0</v>
      </c>
      <c r="D44" s="64">
        <v>0</v>
      </c>
      <c r="E44" s="64">
        <v>0</v>
      </c>
      <c r="F44" s="64">
        <v>0</v>
      </c>
      <c r="G44" s="64">
        <v>0</v>
      </c>
      <c r="H44" s="64">
        <v>0</v>
      </c>
      <c r="I44" s="64">
        <v>0</v>
      </c>
      <c r="J44" s="64">
        <v>0</v>
      </c>
    </row>
    <row r="45" spans="1:10" x14ac:dyDescent="0.2">
      <c r="A45" s="62">
        <v>45291</v>
      </c>
      <c r="B45" s="63" t="s">
        <v>896</v>
      </c>
      <c r="C45" s="64">
        <v>0</v>
      </c>
      <c r="D45" s="64">
        <v>0</v>
      </c>
      <c r="E45" s="64">
        <v>0</v>
      </c>
      <c r="F45" s="64">
        <v>0</v>
      </c>
      <c r="G45" s="64">
        <v>0</v>
      </c>
      <c r="H45" s="64">
        <v>0</v>
      </c>
      <c r="I45" s="64">
        <v>0</v>
      </c>
      <c r="J45" s="64">
        <v>0</v>
      </c>
    </row>
    <row r="46" spans="1:10" x14ac:dyDescent="0.2">
      <c r="A46" s="62">
        <v>45291</v>
      </c>
      <c r="B46" s="63" t="s">
        <v>897</v>
      </c>
      <c r="C46" s="64">
        <v>4715591.8810999999</v>
      </c>
      <c r="D46" s="64">
        <v>3388594.0792999999</v>
      </c>
      <c r="E46" s="64">
        <v>0</v>
      </c>
      <c r="F46" s="64">
        <v>0</v>
      </c>
      <c r="G46" s="64">
        <v>-1326997.8018</v>
      </c>
      <c r="H46" s="64">
        <v>0</v>
      </c>
      <c r="I46" s="64">
        <v>0</v>
      </c>
      <c r="J46" s="64">
        <v>-1326997.8018</v>
      </c>
    </row>
    <row r="47" spans="1:10" x14ac:dyDescent="0.2">
      <c r="A47" s="62">
        <v>45291</v>
      </c>
      <c r="B47" s="63" t="s">
        <v>898</v>
      </c>
      <c r="C47" s="64">
        <v>0</v>
      </c>
      <c r="D47" s="64">
        <v>0</v>
      </c>
      <c r="E47" s="64">
        <v>0</v>
      </c>
      <c r="F47" s="64">
        <v>0</v>
      </c>
      <c r="G47" s="64">
        <v>0</v>
      </c>
      <c r="H47" s="64">
        <v>0</v>
      </c>
      <c r="I47" s="64">
        <v>0</v>
      </c>
      <c r="J47" s="64">
        <v>0</v>
      </c>
    </row>
    <row r="48" spans="1:10" x14ac:dyDescent="0.2">
      <c r="A48" s="62">
        <v>45291</v>
      </c>
      <c r="B48" s="63" t="s">
        <v>899</v>
      </c>
      <c r="C48" s="64">
        <v>0</v>
      </c>
      <c r="D48" s="64">
        <v>0</v>
      </c>
      <c r="E48" s="64">
        <v>0</v>
      </c>
      <c r="F48" s="64">
        <v>0</v>
      </c>
      <c r="G48" s="64">
        <v>0</v>
      </c>
      <c r="H48" s="64">
        <v>0</v>
      </c>
      <c r="I48" s="64">
        <v>0</v>
      </c>
      <c r="J48" s="64">
        <v>0</v>
      </c>
    </row>
    <row r="49" spans="1:10" x14ac:dyDescent="0.2">
      <c r="A49" s="62">
        <v>45291</v>
      </c>
      <c r="B49" s="63" t="s">
        <v>900</v>
      </c>
      <c r="C49" s="64">
        <v>218666.9</v>
      </c>
      <c r="D49" s="64">
        <v>218666.9</v>
      </c>
      <c r="E49" s="64">
        <v>0</v>
      </c>
      <c r="F49" s="64">
        <v>0</v>
      </c>
      <c r="G49" s="64">
        <v>0</v>
      </c>
      <c r="H49" s="64">
        <v>0</v>
      </c>
      <c r="I49" s="64">
        <v>0</v>
      </c>
      <c r="J49" s="64">
        <v>0</v>
      </c>
    </row>
    <row r="50" spans="1:10" x14ac:dyDescent="0.2">
      <c r="A50" s="62">
        <v>45291</v>
      </c>
      <c r="B50" s="63" t="s">
        <v>901</v>
      </c>
      <c r="C50" s="64">
        <v>153585.772</v>
      </c>
      <c r="D50" s="64">
        <v>186390.5</v>
      </c>
      <c r="E50" s="64">
        <v>0</v>
      </c>
      <c r="F50" s="64">
        <v>0</v>
      </c>
      <c r="G50" s="64">
        <v>32804.728000000003</v>
      </c>
      <c r="H50" s="64">
        <v>0</v>
      </c>
      <c r="I50" s="64">
        <v>0</v>
      </c>
      <c r="J50" s="64">
        <v>32804.728000000003</v>
      </c>
    </row>
    <row r="51" spans="1:10" x14ac:dyDescent="0.2">
      <c r="A51" s="62">
        <v>45291</v>
      </c>
      <c r="B51" s="63" t="s">
        <v>902</v>
      </c>
      <c r="C51" s="64">
        <v>0</v>
      </c>
      <c r="D51" s="64">
        <v>0</v>
      </c>
      <c r="E51" s="64">
        <v>0</v>
      </c>
      <c r="F51" s="64">
        <v>0</v>
      </c>
      <c r="G51" s="64">
        <v>0</v>
      </c>
      <c r="H51" s="64">
        <v>0</v>
      </c>
      <c r="I51" s="64">
        <v>0</v>
      </c>
      <c r="J51" s="64">
        <v>0</v>
      </c>
    </row>
    <row r="52" spans="1:10" x14ac:dyDescent="0.2">
      <c r="A52" s="62">
        <v>45291</v>
      </c>
      <c r="B52" s="63" t="s">
        <v>903</v>
      </c>
      <c r="C52" s="64">
        <v>9113.8970000000008</v>
      </c>
      <c r="D52" s="64">
        <v>5144.3860000000004</v>
      </c>
      <c r="E52" s="64">
        <v>0</v>
      </c>
      <c r="F52" s="64">
        <v>0</v>
      </c>
      <c r="G52" s="64">
        <v>-3969.511</v>
      </c>
      <c r="H52" s="64">
        <v>0</v>
      </c>
      <c r="I52" s="64">
        <v>0</v>
      </c>
      <c r="J52" s="64">
        <v>-3969.511</v>
      </c>
    </row>
    <row r="53" spans="1:10" x14ac:dyDescent="0.2">
      <c r="A53" s="62">
        <v>45291</v>
      </c>
      <c r="B53" s="63" t="s">
        <v>904</v>
      </c>
      <c r="C53" s="64">
        <v>228836.21724299999</v>
      </c>
      <c r="D53" s="64">
        <v>219755.10297000001</v>
      </c>
      <c r="E53" s="64">
        <v>0</v>
      </c>
      <c r="F53" s="64">
        <v>0</v>
      </c>
      <c r="G53" s="64">
        <v>-9081.1142729999992</v>
      </c>
      <c r="H53" s="64">
        <v>0</v>
      </c>
      <c r="I53" s="64">
        <v>0</v>
      </c>
      <c r="J53" s="64">
        <v>-9081.1142729999992</v>
      </c>
    </row>
    <row r="54" spans="1:10" x14ac:dyDescent="0.2">
      <c r="A54" s="62">
        <v>45291</v>
      </c>
      <c r="B54" s="63" t="s">
        <v>905</v>
      </c>
      <c r="C54" s="64">
        <v>499733.31048897112</v>
      </c>
      <c r="D54" s="64">
        <v>582841.09519360005</v>
      </c>
      <c r="E54" s="64">
        <v>0</v>
      </c>
      <c r="F54" s="64">
        <v>0</v>
      </c>
      <c r="G54" s="64">
        <v>83107.784704628895</v>
      </c>
      <c r="H54" s="64">
        <v>0</v>
      </c>
      <c r="I54" s="64">
        <v>0</v>
      </c>
      <c r="J54" s="64">
        <v>83107.784704628895</v>
      </c>
    </row>
    <row r="55" spans="1:10" x14ac:dyDescent="0.2">
      <c r="A55" s="62">
        <v>45291</v>
      </c>
      <c r="B55" s="63" t="s">
        <v>906</v>
      </c>
      <c r="C55" s="64">
        <v>650709.53057499998</v>
      </c>
      <c r="D55" s="64">
        <v>627469.38060000003</v>
      </c>
      <c r="E55" s="64">
        <v>0</v>
      </c>
      <c r="F55" s="64">
        <v>0</v>
      </c>
      <c r="G55" s="64">
        <v>-23240.149975</v>
      </c>
      <c r="H55" s="64">
        <v>0</v>
      </c>
      <c r="I55" s="64">
        <v>0</v>
      </c>
      <c r="J55" s="64">
        <v>-23240.149975</v>
      </c>
    </row>
    <row r="56" spans="1:10" x14ac:dyDescent="0.2">
      <c r="A56" s="62">
        <v>45291</v>
      </c>
      <c r="B56" s="63" t="s">
        <v>907</v>
      </c>
      <c r="C56" s="64">
        <v>1003586.051082</v>
      </c>
      <c r="D56" s="64">
        <v>950765.73260400002</v>
      </c>
      <c r="E56" s="64">
        <v>0</v>
      </c>
      <c r="F56" s="64">
        <v>0</v>
      </c>
      <c r="G56" s="64">
        <v>-52820.318478000001</v>
      </c>
      <c r="H56" s="64">
        <v>0</v>
      </c>
      <c r="I56" s="64">
        <v>0</v>
      </c>
      <c r="J56" s="64">
        <v>-52820.318478000001</v>
      </c>
    </row>
    <row r="57" spans="1:10" x14ac:dyDescent="0.2">
      <c r="A57" s="62">
        <v>45291</v>
      </c>
      <c r="B57" s="63" t="s">
        <v>908</v>
      </c>
      <c r="C57" s="64">
        <v>0</v>
      </c>
      <c r="D57" s="64">
        <v>0</v>
      </c>
      <c r="E57" s="64">
        <v>0</v>
      </c>
      <c r="F57" s="64">
        <v>0</v>
      </c>
      <c r="G57" s="64">
        <v>0</v>
      </c>
      <c r="H57" s="64">
        <v>0</v>
      </c>
      <c r="I57" s="64">
        <v>0</v>
      </c>
      <c r="J57" s="64">
        <v>0</v>
      </c>
    </row>
    <row r="58" spans="1:10" x14ac:dyDescent="0.2">
      <c r="A58" s="62">
        <v>45291</v>
      </c>
      <c r="B58" s="63" t="s">
        <v>909</v>
      </c>
      <c r="C58" s="64">
        <v>0</v>
      </c>
      <c r="D58" s="64">
        <v>0</v>
      </c>
      <c r="E58" s="64">
        <v>0</v>
      </c>
      <c r="F58" s="64">
        <v>0</v>
      </c>
      <c r="G58" s="64">
        <v>0</v>
      </c>
      <c r="H58" s="64">
        <v>0</v>
      </c>
      <c r="I58" s="64">
        <v>0</v>
      </c>
      <c r="J58" s="64">
        <v>0</v>
      </c>
    </row>
    <row r="59" spans="1:10" x14ac:dyDescent="0.2">
      <c r="A59" s="62">
        <v>45291</v>
      </c>
      <c r="B59" s="63" t="s">
        <v>910</v>
      </c>
      <c r="C59" s="64">
        <v>306301.57694528002</v>
      </c>
      <c r="D59" s="64">
        <v>291301.05224639998</v>
      </c>
      <c r="E59" s="64">
        <v>0</v>
      </c>
      <c r="F59" s="64">
        <v>0</v>
      </c>
      <c r="G59" s="64">
        <v>-16122.322388480001</v>
      </c>
      <c r="H59" s="64">
        <v>1121.7976896</v>
      </c>
      <c r="I59" s="64">
        <v>0</v>
      </c>
      <c r="J59" s="64">
        <v>-15000.524698880001</v>
      </c>
    </row>
    <row r="60" spans="1:10" x14ac:dyDescent="0.2">
      <c r="A60" s="62">
        <v>45291</v>
      </c>
      <c r="B60" s="63" t="s">
        <v>911</v>
      </c>
      <c r="C60" s="64">
        <v>499998.16035000002</v>
      </c>
      <c r="D60" s="64">
        <v>502896.70040999999</v>
      </c>
      <c r="E60" s="64">
        <v>0</v>
      </c>
      <c r="F60" s="64">
        <v>0</v>
      </c>
      <c r="G60" s="64">
        <v>2898.5400599999998</v>
      </c>
      <c r="H60" s="64">
        <v>0</v>
      </c>
      <c r="I60" s="64">
        <v>0</v>
      </c>
      <c r="J60" s="64">
        <v>2898.5400599999998</v>
      </c>
    </row>
    <row r="61" spans="1:10" x14ac:dyDescent="0.2">
      <c r="A61" s="62">
        <v>45291</v>
      </c>
      <c r="B61" s="63" t="s">
        <v>912</v>
      </c>
      <c r="C61" s="64">
        <v>150986.73180681001</v>
      </c>
      <c r="D61" s="64">
        <v>156398.08749480001</v>
      </c>
      <c r="E61" s="64">
        <v>0</v>
      </c>
      <c r="F61" s="64">
        <v>0</v>
      </c>
      <c r="G61" s="64">
        <v>-21348.106898400001</v>
      </c>
      <c r="H61" s="64">
        <v>26759.46258639</v>
      </c>
      <c r="I61" s="64">
        <v>0</v>
      </c>
      <c r="J61" s="64">
        <v>5411.3556879899998</v>
      </c>
    </row>
    <row r="62" spans="1:10" x14ac:dyDescent="0.2">
      <c r="A62" s="62">
        <v>45291</v>
      </c>
      <c r="B62" s="63" t="s">
        <v>930</v>
      </c>
      <c r="C62" s="64">
        <v>339481.9584</v>
      </c>
      <c r="D62" s="64">
        <v>312702.71993999998</v>
      </c>
      <c r="E62" s="64">
        <v>0</v>
      </c>
      <c r="F62" s="64">
        <v>0</v>
      </c>
      <c r="G62" s="64">
        <v>-18637.910459999999</v>
      </c>
      <c r="H62" s="64">
        <v>-8141.3280000000004</v>
      </c>
      <c r="I62" s="64">
        <v>0</v>
      </c>
      <c r="J62" s="64">
        <v>-26779.23846</v>
      </c>
    </row>
    <row r="63" spans="1:10" x14ac:dyDescent="0.2">
      <c r="A63" s="62">
        <v>45291</v>
      </c>
      <c r="B63" s="63" t="s">
        <v>913</v>
      </c>
      <c r="C63" s="64">
        <v>523453.25921420002</v>
      </c>
      <c r="D63" s="64">
        <v>642646.83454199997</v>
      </c>
      <c r="E63" s="64">
        <v>0</v>
      </c>
      <c r="F63" s="64">
        <v>0</v>
      </c>
      <c r="G63" s="64">
        <v>89039.298506399995</v>
      </c>
      <c r="H63" s="64">
        <v>30154.276821399999</v>
      </c>
      <c r="I63" s="64">
        <v>0</v>
      </c>
      <c r="J63" s="64">
        <v>119193.5753278</v>
      </c>
    </row>
    <row r="64" spans="1:10" x14ac:dyDescent="0.2">
      <c r="A64" s="62">
        <v>45291</v>
      </c>
      <c r="B64" s="63" t="s">
        <v>914</v>
      </c>
      <c r="C64" s="64">
        <v>7807.5734777999996</v>
      </c>
      <c r="D64" s="64">
        <v>16330.420326240001</v>
      </c>
      <c r="E64" s="64">
        <v>0</v>
      </c>
      <c r="F64" s="64">
        <v>0</v>
      </c>
      <c r="G64" s="64">
        <v>7591.5235972800001</v>
      </c>
      <c r="H64" s="64">
        <v>931.32325116000004</v>
      </c>
      <c r="I64" s="64">
        <v>0</v>
      </c>
      <c r="J64" s="64">
        <v>8522.84684844</v>
      </c>
    </row>
    <row r="65" spans="1:10" x14ac:dyDescent="0.2">
      <c r="A65" s="62"/>
      <c r="B65" s="63" t="s">
        <v>915</v>
      </c>
      <c r="C65" s="64">
        <v>23252954.929183062</v>
      </c>
      <c r="D65" s="64">
        <v>24072395.175127041</v>
      </c>
      <c r="E65" s="64">
        <v>0</v>
      </c>
      <c r="F65" s="64">
        <v>0</v>
      </c>
      <c r="G65" s="64">
        <v>768614.71359542885</v>
      </c>
      <c r="H65" s="64">
        <v>50825.532348549998</v>
      </c>
      <c r="I65" s="64"/>
      <c r="J65" s="64">
        <v>819440.24594397889</v>
      </c>
    </row>
    <row r="66" spans="1:10" ht="15.95" customHeight="1" x14ac:dyDescent="0.2">
      <c r="A66" s="62"/>
      <c r="B66" s="63" t="s">
        <v>916</v>
      </c>
      <c r="C66" s="64"/>
      <c r="D66" s="64"/>
      <c r="E66" s="64"/>
      <c r="F66" s="64"/>
      <c r="G66" s="64"/>
      <c r="H66" s="64"/>
      <c r="I66" s="64"/>
      <c r="J66" s="64"/>
    </row>
    <row r="67" spans="1:10" ht="15.95" customHeight="1" x14ac:dyDescent="0.2">
      <c r="A67" s="62"/>
      <c r="B67" s="63" t="s">
        <v>917</v>
      </c>
      <c r="C67" s="64"/>
      <c r="D67" s="64"/>
      <c r="E67" s="64"/>
      <c r="F67" s="64"/>
      <c r="G67" s="64"/>
      <c r="H67" s="64"/>
      <c r="I67" s="64"/>
      <c r="J67" s="64"/>
    </row>
    <row r="68" spans="1:10" ht="15.95" customHeight="1" x14ac:dyDescent="0.2">
      <c r="A68" s="62">
        <v>45291</v>
      </c>
      <c r="B68" s="63" t="s">
        <v>918</v>
      </c>
      <c r="C68" s="64">
        <v>974371.89</v>
      </c>
      <c r="D68" s="64">
        <v>974371.89</v>
      </c>
      <c r="E68" s="64">
        <v>7775.7449204597997</v>
      </c>
      <c r="F68" s="64">
        <v>0</v>
      </c>
      <c r="G68" s="64">
        <v>0</v>
      </c>
      <c r="H68" s="64">
        <v>0</v>
      </c>
      <c r="I68" s="64">
        <v>0</v>
      </c>
      <c r="J68" s="64">
        <v>7775.7449204597997</v>
      </c>
    </row>
    <row r="69" spans="1:10" ht="15.95" customHeight="1" x14ac:dyDescent="0.2">
      <c r="A69" s="62">
        <v>45291</v>
      </c>
      <c r="B69" s="63" t="s">
        <v>919</v>
      </c>
      <c r="C69" s="64">
        <v>666679.01803031296</v>
      </c>
      <c r="D69" s="64">
        <v>666679.01803031296</v>
      </c>
      <c r="E69" s="64">
        <v>-5198.9553131523999</v>
      </c>
      <c r="F69" s="64">
        <v>0</v>
      </c>
      <c r="G69" s="64">
        <v>0</v>
      </c>
      <c r="H69" s="64">
        <v>0</v>
      </c>
      <c r="I69" s="64">
        <v>0</v>
      </c>
      <c r="J69" s="64">
        <v>-5198.9553131523999</v>
      </c>
    </row>
    <row r="70" spans="1:10" ht="15.95" customHeight="1" x14ac:dyDescent="0.2">
      <c r="A70" s="62">
        <v>45291</v>
      </c>
      <c r="B70" s="63" t="s">
        <v>920</v>
      </c>
      <c r="C70" s="64">
        <v>255263.5063559351</v>
      </c>
      <c r="D70" s="64">
        <v>255263.5063559351</v>
      </c>
      <c r="E70" s="64">
        <v>-230.89177824929999</v>
      </c>
      <c r="F70" s="64">
        <v>0</v>
      </c>
      <c r="G70" s="64">
        <v>0</v>
      </c>
      <c r="H70" s="64">
        <v>0</v>
      </c>
      <c r="I70" s="64">
        <v>0</v>
      </c>
      <c r="J70" s="64">
        <v>-230.89177824929999</v>
      </c>
    </row>
    <row r="71" spans="1:10" ht="15.95" customHeight="1" x14ac:dyDescent="0.2">
      <c r="A71" s="62">
        <v>45291</v>
      </c>
      <c r="B71" s="63" t="s">
        <v>921</v>
      </c>
      <c r="C71" s="64">
        <v>30571.3180201672</v>
      </c>
      <c r="D71" s="64">
        <v>30571.3180201672</v>
      </c>
      <c r="E71" s="64">
        <v>2171.0481796276999</v>
      </c>
      <c r="F71" s="64">
        <v>0</v>
      </c>
      <c r="G71" s="64">
        <v>0</v>
      </c>
      <c r="H71" s="64">
        <v>0</v>
      </c>
      <c r="I71" s="64">
        <v>0</v>
      </c>
      <c r="J71" s="64">
        <v>2171.0481796276999</v>
      </c>
    </row>
    <row r="72" spans="1:10" ht="15.95" customHeight="1" x14ac:dyDescent="0.2">
      <c r="A72" s="62">
        <v>45291</v>
      </c>
      <c r="B72" s="63" t="s">
        <v>922</v>
      </c>
      <c r="C72" s="64">
        <v>190677.53496120049</v>
      </c>
      <c r="D72" s="64">
        <v>190677.53496120049</v>
      </c>
      <c r="E72" s="64">
        <v>19450.668998727</v>
      </c>
      <c r="F72" s="64">
        <v>0</v>
      </c>
      <c r="G72" s="64">
        <v>0</v>
      </c>
      <c r="H72" s="64">
        <v>0</v>
      </c>
      <c r="I72" s="64">
        <v>0</v>
      </c>
      <c r="J72" s="64">
        <v>19450.668998727</v>
      </c>
    </row>
    <row r="73" spans="1:10" ht="15.95" customHeight="1" x14ac:dyDescent="0.2">
      <c r="A73" s="62">
        <v>45291</v>
      </c>
      <c r="B73" s="63" t="s">
        <v>923</v>
      </c>
      <c r="C73" s="64">
        <v>175158.07804747939</v>
      </c>
      <c r="D73" s="64">
        <v>175158.07804747939</v>
      </c>
      <c r="E73" s="64">
        <v>-801.89303911690001</v>
      </c>
      <c r="F73" s="64">
        <v>0</v>
      </c>
      <c r="G73" s="64">
        <v>0</v>
      </c>
      <c r="H73" s="64">
        <v>0</v>
      </c>
      <c r="I73" s="64">
        <v>0</v>
      </c>
      <c r="J73" s="64">
        <v>-801.89303911690001</v>
      </c>
    </row>
    <row r="74" spans="1:10" ht="15.95" customHeight="1" x14ac:dyDescent="0.2">
      <c r="A74" s="62">
        <v>45291</v>
      </c>
      <c r="B74" s="63" t="s">
        <v>933</v>
      </c>
      <c r="C74" s="64">
        <v>2498579.2205641</v>
      </c>
      <c r="D74" s="64">
        <v>2498579.2205641</v>
      </c>
      <c r="E74" s="64">
        <v>407.97341726029998</v>
      </c>
      <c r="F74" s="64">
        <v>0</v>
      </c>
      <c r="G74" s="64">
        <v>0</v>
      </c>
      <c r="H74" s="64">
        <v>0</v>
      </c>
      <c r="I74" s="64">
        <v>0</v>
      </c>
      <c r="J74" s="64">
        <v>407.97341726029998</v>
      </c>
    </row>
    <row r="75" spans="1:10" ht="15.95" customHeight="1" x14ac:dyDescent="0.2">
      <c r="A75" s="62"/>
      <c r="B75" s="63" t="s">
        <v>771</v>
      </c>
      <c r="C75" s="64">
        <v>4791300.5659791948</v>
      </c>
      <c r="D75" s="64">
        <v>4791300.5659791948</v>
      </c>
      <c r="E75" s="64">
        <v>23573.695385556199</v>
      </c>
      <c r="F75" s="64">
        <v>0</v>
      </c>
      <c r="G75" s="64">
        <v>0</v>
      </c>
      <c r="H75" s="64">
        <v>0</v>
      </c>
      <c r="I75" s="64"/>
      <c r="J75" s="64">
        <v>23573.695385556199</v>
      </c>
    </row>
    <row r="76" spans="1:10" ht="15.95" customHeight="1" x14ac:dyDescent="0.2">
      <c r="A76" s="62"/>
      <c r="B76" s="63" t="s">
        <v>924</v>
      </c>
      <c r="C76" s="64"/>
      <c r="D76" s="64"/>
      <c r="E76" s="64"/>
      <c r="F76" s="64"/>
      <c r="G76" s="64"/>
      <c r="H76" s="64"/>
      <c r="I76" s="64"/>
      <c r="J76" s="64"/>
    </row>
    <row r="77" spans="1:10" ht="15.95" customHeight="1" x14ac:dyDescent="0.2">
      <c r="A77" s="62"/>
      <c r="B77" s="63" t="s">
        <v>925</v>
      </c>
      <c r="C77" s="64"/>
      <c r="D77" s="64"/>
      <c r="E77" s="64"/>
      <c r="F77" s="64"/>
      <c r="G77" s="64"/>
      <c r="H77" s="64"/>
      <c r="I77" s="64"/>
      <c r="J77" s="64"/>
    </row>
    <row r="78" spans="1:10" ht="15.95" customHeight="1" x14ac:dyDescent="0.2">
      <c r="A78" s="62"/>
      <c r="B78" s="63" t="s">
        <v>926</v>
      </c>
      <c r="C78" s="64"/>
      <c r="D78" s="64"/>
      <c r="E78" s="64"/>
      <c r="F78" s="64"/>
      <c r="G78" s="64"/>
      <c r="H78" s="64"/>
      <c r="I78" s="64"/>
      <c r="J78" s="64"/>
    </row>
    <row r="79" spans="1:10" ht="15.95" customHeight="1" x14ac:dyDescent="0.2">
      <c r="A79" s="62"/>
      <c r="B79" s="65" t="s">
        <v>927</v>
      </c>
      <c r="C79" s="66">
        <v>28044255.495162256</v>
      </c>
      <c r="D79" s="66">
        <v>28863695.741106234</v>
      </c>
      <c r="E79" s="66">
        <v>23573.695385556199</v>
      </c>
      <c r="F79" s="66">
        <v>0</v>
      </c>
      <c r="G79" s="66">
        <v>768614.71359542885</v>
      </c>
      <c r="H79" s="66">
        <v>50825.532348549998</v>
      </c>
      <c r="I79" s="66">
        <v>0</v>
      </c>
      <c r="J79" s="66">
        <v>843013.9413295351</v>
      </c>
    </row>
    <row r="80" spans="1:10" x14ac:dyDescent="0.2">
      <c r="C80" s="56"/>
      <c r="D80" s="56"/>
      <c r="E80" s="56"/>
      <c r="F80" s="56"/>
      <c r="G80" s="56"/>
      <c r="H80" s="56"/>
      <c r="I80" s="56"/>
      <c r="J80" s="56"/>
    </row>
    <row r="82" spans="1:10" ht="34.5" customHeight="1" x14ac:dyDescent="0.2">
      <c r="A82" s="56" t="s">
        <v>83</v>
      </c>
      <c r="D82" s="52" t="s">
        <v>85</v>
      </c>
      <c r="F82" s="52" t="s">
        <v>84</v>
      </c>
      <c r="H82" s="263" t="s">
        <v>86</v>
      </c>
      <c r="I82" s="263"/>
      <c r="J82" s="263"/>
    </row>
    <row r="83" spans="1:10" ht="27" customHeight="1" x14ac:dyDescent="0.2">
      <c r="A83" s="56" t="s">
        <v>937</v>
      </c>
      <c r="D83" s="57" t="s">
        <v>366</v>
      </c>
      <c r="H83" s="264" t="s">
        <v>367</v>
      </c>
      <c r="I83" s="264"/>
      <c r="J83" s="264"/>
    </row>
  </sheetData>
  <mergeCells count="4">
    <mergeCell ref="A10:J10"/>
    <mergeCell ref="A11:J11"/>
    <mergeCell ref="H82:J82"/>
    <mergeCell ref="H83:J83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workbookViewId="0">
      <selection activeCell="D77" sqref="D77"/>
    </sheetView>
  </sheetViews>
  <sheetFormatPr defaultRowHeight="15" x14ac:dyDescent="0.25"/>
  <cols>
    <col min="1" max="1" width="14.7109375" style="18" customWidth="1"/>
    <col min="2" max="2" width="54.140625" style="47" customWidth="1"/>
    <col min="3" max="4" width="9.140625" style="18"/>
    <col min="5" max="5" width="13.7109375" style="15" bestFit="1" customWidth="1"/>
    <col min="6" max="6" width="11.7109375" style="18" bestFit="1" customWidth="1"/>
    <col min="7" max="16384" width="9.140625" style="18"/>
  </cols>
  <sheetData>
    <row r="1" spans="1:6" ht="39" x14ac:dyDescent="0.25">
      <c r="A1" s="24" t="s">
        <v>87</v>
      </c>
      <c r="B1" s="7" t="s">
        <v>839</v>
      </c>
      <c r="C1" s="68"/>
      <c r="D1" s="1"/>
      <c r="E1" s="7"/>
    </row>
    <row r="2" spans="1:6" x14ac:dyDescent="0.25">
      <c r="A2" s="1" t="s">
        <v>88</v>
      </c>
      <c r="B2" s="1"/>
      <c r="C2" s="68"/>
      <c r="D2" s="1"/>
      <c r="E2" s="7"/>
    </row>
    <row r="3" spans="1:6" x14ac:dyDescent="0.25">
      <c r="A3" s="1" t="s">
        <v>89</v>
      </c>
      <c r="B3" s="1"/>
      <c r="C3" s="68"/>
      <c r="D3" s="1"/>
      <c r="E3" s="7"/>
    </row>
    <row r="4" spans="1:6" x14ac:dyDescent="0.25">
      <c r="A4" s="1" t="s">
        <v>90</v>
      </c>
      <c r="B4" s="1"/>
      <c r="C4" s="68"/>
      <c r="D4" s="1"/>
      <c r="E4" s="7"/>
    </row>
    <row r="5" spans="1:6" x14ac:dyDescent="0.25">
      <c r="A5" s="1" t="s">
        <v>91</v>
      </c>
      <c r="B5" s="1"/>
      <c r="C5" s="68"/>
      <c r="D5" s="1"/>
      <c r="E5" s="7"/>
    </row>
    <row r="6" spans="1:6" x14ac:dyDescent="0.25">
      <c r="A6" s="1" t="s">
        <v>338</v>
      </c>
      <c r="B6" s="1"/>
      <c r="C6" s="68"/>
      <c r="D6" s="1"/>
      <c r="E6" s="7"/>
    </row>
    <row r="7" spans="1:6" x14ac:dyDescent="0.25">
      <c r="A7" s="68"/>
      <c r="B7" s="1"/>
      <c r="C7" s="1"/>
      <c r="D7" s="1"/>
      <c r="E7" s="7"/>
    </row>
    <row r="8" spans="1:6" x14ac:dyDescent="0.25">
      <c r="A8" s="68"/>
      <c r="B8" s="68" t="s">
        <v>98</v>
      </c>
      <c r="C8" s="4"/>
      <c r="D8" s="1"/>
      <c r="E8" s="7"/>
    </row>
    <row r="9" spans="1:6" x14ac:dyDescent="0.25">
      <c r="A9" s="68"/>
      <c r="B9" s="68" t="s">
        <v>95</v>
      </c>
      <c r="C9" s="4"/>
      <c r="D9" s="1"/>
      <c r="E9" s="7"/>
    </row>
    <row r="10" spans="1:6" x14ac:dyDescent="0.25">
      <c r="A10" s="68"/>
      <c r="B10" s="68" t="s">
        <v>952</v>
      </c>
      <c r="C10" s="1"/>
      <c r="D10" s="1" t="s">
        <v>79</v>
      </c>
      <c r="E10" s="7"/>
    </row>
    <row r="12" spans="1:6" ht="38.25" customHeight="1" x14ac:dyDescent="0.25">
      <c r="A12" s="22" t="s">
        <v>168</v>
      </c>
      <c r="B12" s="22" t="s">
        <v>167</v>
      </c>
      <c r="C12" s="19" t="s">
        <v>169</v>
      </c>
      <c r="D12" s="22" t="s">
        <v>170</v>
      </c>
      <c r="E12" s="13" t="s">
        <v>81</v>
      </c>
      <c r="F12" s="22" t="s">
        <v>82</v>
      </c>
    </row>
    <row r="13" spans="1:6" x14ac:dyDescent="0.25">
      <c r="A13" s="20">
        <v>1</v>
      </c>
      <c r="B13" s="44">
        <v>2</v>
      </c>
      <c r="C13" s="19">
        <v>3</v>
      </c>
      <c r="D13" s="19">
        <v>4</v>
      </c>
      <c r="E13" s="12">
        <v>5</v>
      </c>
      <c r="F13" s="19">
        <v>6</v>
      </c>
    </row>
    <row r="14" spans="1:6" x14ac:dyDescent="0.25">
      <c r="A14" s="20"/>
      <c r="B14" s="45" t="s">
        <v>171</v>
      </c>
      <c r="C14" s="19"/>
      <c r="D14" s="19"/>
      <c r="E14" s="12"/>
      <c r="F14" s="19"/>
    </row>
    <row r="15" spans="1:6" x14ac:dyDescent="0.25">
      <c r="A15" s="20">
        <v>70</v>
      </c>
      <c r="B15" s="45" t="s">
        <v>172</v>
      </c>
      <c r="C15" s="19"/>
      <c r="D15" s="21">
        <v>201</v>
      </c>
      <c r="E15" s="23">
        <f>E16+E17+E18</f>
        <v>619611</v>
      </c>
      <c r="F15" s="23">
        <v>274864</v>
      </c>
    </row>
    <row r="16" spans="1:6" x14ac:dyDescent="0.25">
      <c r="A16" s="20">
        <v>700</v>
      </c>
      <c r="B16" s="45" t="s">
        <v>173</v>
      </c>
      <c r="C16" s="21" t="s">
        <v>849</v>
      </c>
      <c r="D16" s="21">
        <v>202</v>
      </c>
      <c r="E16" s="23">
        <v>564678</v>
      </c>
      <c r="F16" s="16">
        <v>240007</v>
      </c>
    </row>
    <row r="17" spans="1:6" x14ac:dyDescent="0.25">
      <c r="A17" s="20">
        <v>701</v>
      </c>
      <c r="B17" s="45" t="s">
        <v>174</v>
      </c>
      <c r="C17" s="21" t="s">
        <v>850</v>
      </c>
      <c r="D17" s="21">
        <v>203</v>
      </c>
      <c r="E17" s="23">
        <v>32194</v>
      </c>
      <c r="F17" s="16">
        <v>27614</v>
      </c>
    </row>
    <row r="18" spans="1:6" ht="30" x14ac:dyDescent="0.25">
      <c r="A18" s="20">
        <v>702</v>
      </c>
      <c r="B18" s="45" t="s">
        <v>175</v>
      </c>
      <c r="C18" s="21" t="s">
        <v>850</v>
      </c>
      <c r="D18" s="21">
        <v>204</v>
      </c>
      <c r="E18" s="23">
        <v>22739</v>
      </c>
      <c r="F18" s="16">
        <v>7243</v>
      </c>
    </row>
    <row r="19" spans="1:6" x14ac:dyDescent="0.25">
      <c r="A19" s="20">
        <v>709</v>
      </c>
      <c r="B19" s="45" t="s">
        <v>176</v>
      </c>
      <c r="C19" s="21" t="s">
        <v>851</v>
      </c>
      <c r="D19" s="21">
        <v>205</v>
      </c>
      <c r="E19" s="23"/>
      <c r="F19" s="16"/>
    </row>
    <row r="20" spans="1:6" x14ac:dyDescent="0.25">
      <c r="A20" s="20">
        <v>71</v>
      </c>
      <c r="B20" s="45" t="s">
        <v>177</v>
      </c>
      <c r="C20" s="21" t="s">
        <v>852</v>
      </c>
      <c r="D20" s="21">
        <v>206</v>
      </c>
      <c r="E20" s="23">
        <f>E21+E24</f>
        <v>160698</v>
      </c>
      <c r="F20" s="16">
        <v>504221</v>
      </c>
    </row>
    <row r="21" spans="1:6" ht="30" x14ac:dyDescent="0.25">
      <c r="A21" s="20">
        <v>710</v>
      </c>
      <c r="B21" s="45" t="s">
        <v>313</v>
      </c>
      <c r="C21" s="21" t="s">
        <v>852</v>
      </c>
      <c r="D21" s="21">
        <v>207</v>
      </c>
      <c r="E21" s="23">
        <v>146753</v>
      </c>
      <c r="F21" s="16">
        <v>504221</v>
      </c>
    </row>
    <row r="22" spans="1:6" ht="30" x14ac:dyDescent="0.25">
      <c r="A22" s="20">
        <v>711</v>
      </c>
      <c r="B22" s="45" t="s">
        <v>314</v>
      </c>
      <c r="C22" s="21"/>
      <c r="D22" s="21">
        <v>208</v>
      </c>
      <c r="E22" s="23"/>
      <c r="F22" s="16"/>
    </row>
    <row r="23" spans="1:6" ht="30" x14ac:dyDescent="0.25">
      <c r="A23" s="20">
        <v>712</v>
      </c>
      <c r="B23" s="45" t="s">
        <v>315</v>
      </c>
      <c r="C23" s="21"/>
      <c r="D23" s="21">
        <v>209</v>
      </c>
      <c r="E23" s="23"/>
      <c r="F23" s="16"/>
    </row>
    <row r="24" spans="1:6" x14ac:dyDescent="0.25">
      <c r="A24" s="20">
        <v>713</v>
      </c>
      <c r="B24" s="45" t="s">
        <v>178</v>
      </c>
      <c r="C24" s="21" t="s">
        <v>852</v>
      </c>
      <c r="D24" s="21">
        <v>210</v>
      </c>
      <c r="E24" s="23">
        <v>13945</v>
      </c>
      <c r="F24" s="16">
        <v>0</v>
      </c>
    </row>
    <row r="25" spans="1:6" x14ac:dyDescent="0.25">
      <c r="A25" s="20">
        <v>719</v>
      </c>
      <c r="B25" s="45" t="s">
        <v>179</v>
      </c>
      <c r="C25" s="21" t="s">
        <v>852</v>
      </c>
      <c r="D25" s="21">
        <v>211</v>
      </c>
      <c r="E25" s="23"/>
      <c r="F25" s="16"/>
    </row>
    <row r="26" spans="1:6" x14ac:dyDescent="0.25">
      <c r="A26" s="20">
        <v>60</v>
      </c>
      <c r="B26" s="45" t="s">
        <v>180</v>
      </c>
      <c r="C26" s="21"/>
      <c r="D26" s="21">
        <v>212</v>
      </c>
      <c r="E26" s="23">
        <f>E27+E28</f>
        <v>306149</v>
      </c>
      <c r="F26" s="23">
        <v>287342</v>
      </c>
    </row>
    <row r="27" spans="1:6" x14ac:dyDescent="0.25">
      <c r="A27" s="20">
        <v>600</v>
      </c>
      <c r="B27" s="45" t="s">
        <v>181</v>
      </c>
      <c r="C27" s="21" t="s">
        <v>848</v>
      </c>
      <c r="D27" s="21">
        <v>213</v>
      </c>
      <c r="E27" s="23">
        <v>300352</v>
      </c>
      <c r="F27" s="16">
        <v>284399</v>
      </c>
    </row>
    <row r="28" spans="1:6" x14ac:dyDescent="0.25">
      <c r="A28" s="20">
        <v>601</v>
      </c>
      <c r="B28" s="45" t="s">
        <v>182</v>
      </c>
      <c r="C28" s="21" t="s">
        <v>853</v>
      </c>
      <c r="D28" s="21">
        <v>214</v>
      </c>
      <c r="E28" s="23">
        <v>5797</v>
      </c>
      <c r="F28" s="16">
        <v>2943</v>
      </c>
    </row>
    <row r="29" spans="1:6" x14ac:dyDescent="0.25">
      <c r="A29" s="20">
        <v>603</v>
      </c>
      <c r="B29" s="45" t="s">
        <v>183</v>
      </c>
      <c r="C29" s="21"/>
      <c r="D29" s="21">
        <v>215</v>
      </c>
      <c r="E29" s="23"/>
      <c r="F29" s="16"/>
    </row>
    <row r="30" spans="1:6" x14ac:dyDescent="0.25">
      <c r="A30" s="20">
        <v>605</v>
      </c>
      <c r="B30" s="45" t="s">
        <v>184</v>
      </c>
      <c r="C30" s="21"/>
      <c r="D30" s="21">
        <v>216</v>
      </c>
      <c r="E30" s="23"/>
      <c r="F30" s="16"/>
    </row>
    <row r="31" spans="1:6" x14ac:dyDescent="0.25">
      <c r="A31" s="20">
        <v>607</v>
      </c>
      <c r="B31" s="45" t="s">
        <v>185</v>
      </c>
      <c r="C31" s="21"/>
      <c r="D31" s="21">
        <v>217</v>
      </c>
      <c r="E31" s="23"/>
      <c r="F31" s="16"/>
    </row>
    <row r="32" spans="1:6" x14ac:dyDescent="0.25">
      <c r="A32" s="20" t="s">
        <v>31</v>
      </c>
      <c r="B32" s="45" t="s">
        <v>186</v>
      </c>
      <c r="C32" s="21"/>
      <c r="D32" s="21">
        <v>218</v>
      </c>
      <c r="E32" s="23"/>
      <c r="F32" s="16"/>
    </row>
    <row r="33" spans="1:6" x14ac:dyDescent="0.25">
      <c r="A33" s="20">
        <v>61</v>
      </c>
      <c r="B33" s="45" t="s">
        <v>187</v>
      </c>
      <c r="C33" s="21" t="s">
        <v>852</v>
      </c>
      <c r="D33" s="21">
        <v>219</v>
      </c>
      <c r="E33" s="23">
        <f>E37</f>
        <v>38</v>
      </c>
      <c r="F33" s="23"/>
    </row>
    <row r="34" spans="1:6" ht="30" x14ac:dyDescent="0.25">
      <c r="A34" s="20">
        <v>610</v>
      </c>
      <c r="B34" s="45" t="s">
        <v>316</v>
      </c>
      <c r="C34" s="21" t="s">
        <v>852</v>
      </c>
      <c r="D34" s="21">
        <v>220</v>
      </c>
      <c r="E34" s="23"/>
      <c r="F34" s="16"/>
    </row>
    <row r="35" spans="1:6" ht="30" x14ac:dyDescent="0.25">
      <c r="A35" s="20">
        <v>611</v>
      </c>
      <c r="B35" s="45" t="s">
        <v>317</v>
      </c>
      <c r="C35" s="21"/>
      <c r="D35" s="21">
        <v>221</v>
      </c>
      <c r="E35" s="23"/>
      <c r="F35" s="16"/>
    </row>
    <row r="36" spans="1:6" ht="30" x14ac:dyDescent="0.25">
      <c r="A36" s="20">
        <v>612</v>
      </c>
      <c r="B36" s="45" t="s">
        <v>318</v>
      </c>
      <c r="C36" s="21"/>
      <c r="D36" s="21">
        <v>222</v>
      </c>
      <c r="E36" s="23"/>
      <c r="F36" s="16"/>
    </row>
    <row r="37" spans="1:6" x14ac:dyDescent="0.25">
      <c r="A37" s="20">
        <v>613</v>
      </c>
      <c r="B37" s="45" t="s">
        <v>188</v>
      </c>
      <c r="C37" s="21" t="s">
        <v>852</v>
      </c>
      <c r="D37" s="21">
        <v>223</v>
      </c>
      <c r="E37" s="23">
        <v>38</v>
      </c>
      <c r="F37" s="16"/>
    </row>
    <row r="38" spans="1:6" x14ac:dyDescent="0.25">
      <c r="A38" s="20">
        <v>619</v>
      </c>
      <c r="B38" s="45" t="s">
        <v>189</v>
      </c>
      <c r="C38" s="21" t="s">
        <v>852</v>
      </c>
      <c r="D38" s="21">
        <v>224</v>
      </c>
      <c r="E38" s="23"/>
      <c r="F38" s="16"/>
    </row>
    <row r="39" spans="1:6" x14ac:dyDescent="0.25">
      <c r="A39" s="20"/>
      <c r="B39" s="45" t="s">
        <v>190</v>
      </c>
      <c r="C39" s="21"/>
      <c r="D39" s="21">
        <v>225</v>
      </c>
      <c r="E39" s="23"/>
      <c r="F39" s="16"/>
    </row>
    <row r="40" spans="1:6" x14ac:dyDescent="0.25">
      <c r="A40" s="20">
        <v>739</v>
      </c>
      <c r="B40" s="45" t="s">
        <v>191</v>
      </c>
      <c r="C40" s="21"/>
      <c r="D40" s="21">
        <v>226</v>
      </c>
      <c r="E40" s="23"/>
      <c r="F40" s="16"/>
    </row>
    <row r="41" spans="1:6" x14ac:dyDescent="0.25">
      <c r="A41" s="20"/>
      <c r="B41" s="45" t="s">
        <v>192</v>
      </c>
      <c r="C41" s="21"/>
      <c r="D41" s="21">
        <v>227</v>
      </c>
      <c r="E41" s="23"/>
      <c r="F41" s="16"/>
    </row>
    <row r="42" spans="1:6" x14ac:dyDescent="0.25">
      <c r="A42" s="20">
        <v>630</v>
      </c>
      <c r="B42" s="45" t="s">
        <v>193</v>
      </c>
      <c r="C42" s="21"/>
      <c r="D42" s="21">
        <v>228</v>
      </c>
      <c r="E42" s="23"/>
      <c r="F42" s="16"/>
    </row>
    <row r="43" spans="1:6" x14ac:dyDescent="0.25">
      <c r="A43" s="20">
        <v>631</v>
      </c>
      <c r="B43" s="45" t="s">
        <v>194</v>
      </c>
      <c r="C43" s="21"/>
      <c r="D43" s="21">
        <v>229</v>
      </c>
      <c r="E43" s="23"/>
      <c r="F43" s="16"/>
    </row>
    <row r="44" spans="1:6" x14ac:dyDescent="0.25">
      <c r="A44" s="20"/>
      <c r="B44" s="45" t="s">
        <v>195</v>
      </c>
      <c r="C44" s="21"/>
      <c r="D44" s="21"/>
      <c r="E44" s="23"/>
      <c r="F44" s="16"/>
    </row>
    <row r="45" spans="1:6" x14ac:dyDescent="0.25">
      <c r="A45" s="20"/>
      <c r="B45" s="45" t="s">
        <v>196</v>
      </c>
      <c r="C45" s="21"/>
      <c r="D45" s="21">
        <v>230</v>
      </c>
      <c r="E45" s="23">
        <f>E15+E20-E26-E33</f>
        <v>474122</v>
      </c>
      <c r="F45" s="23">
        <v>491743</v>
      </c>
    </row>
    <row r="46" spans="1:6" x14ac:dyDescent="0.25">
      <c r="A46" s="20"/>
      <c r="B46" s="45" t="s">
        <v>337</v>
      </c>
      <c r="C46" s="21"/>
      <c r="D46" s="21">
        <v>231</v>
      </c>
      <c r="E46" s="23"/>
      <c r="F46" s="16"/>
    </row>
    <row r="47" spans="1:6" x14ac:dyDescent="0.25">
      <c r="A47" s="20"/>
      <c r="B47" s="45" t="s">
        <v>197</v>
      </c>
      <c r="C47" s="21"/>
      <c r="D47" s="21"/>
      <c r="E47" s="23"/>
      <c r="F47" s="16"/>
    </row>
    <row r="48" spans="1:6" x14ac:dyDescent="0.25">
      <c r="A48" s="20"/>
      <c r="B48" s="45" t="s">
        <v>198</v>
      </c>
      <c r="C48" s="21" t="s">
        <v>964</v>
      </c>
      <c r="D48" s="21">
        <v>232</v>
      </c>
      <c r="E48" s="23">
        <f>E49+E51</f>
        <v>2851001</v>
      </c>
      <c r="F48" s="23">
        <v>1425875</v>
      </c>
    </row>
    <row r="49" spans="1:6" ht="45" x14ac:dyDescent="0.25">
      <c r="A49" s="20" t="s">
        <v>32</v>
      </c>
      <c r="B49" s="45" t="s">
        <v>199</v>
      </c>
      <c r="C49" s="21" t="s">
        <v>964</v>
      </c>
      <c r="D49" s="21" t="s">
        <v>38</v>
      </c>
      <c r="E49" s="23">
        <v>2760650</v>
      </c>
      <c r="F49" s="16">
        <v>1312981</v>
      </c>
    </row>
    <row r="50" spans="1:6" ht="45" x14ac:dyDescent="0.25">
      <c r="A50" s="20" t="s">
        <v>33</v>
      </c>
      <c r="B50" s="45" t="s">
        <v>200</v>
      </c>
      <c r="C50" s="21"/>
      <c r="D50" s="21" t="s">
        <v>39</v>
      </c>
      <c r="E50" s="23"/>
      <c r="F50" s="16"/>
    </row>
    <row r="51" spans="1:6" x14ac:dyDescent="0.25">
      <c r="A51" s="20">
        <v>722</v>
      </c>
      <c r="B51" s="45" t="s">
        <v>201</v>
      </c>
      <c r="C51" s="21" t="s">
        <v>964</v>
      </c>
      <c r="D51" s="21">
        <v>235</v>
      </c>
      <c r="E51" s="23">
        <v>90351</v>
      </c>
      <c r="F51" s="46">
        <v>112894</v>
      </c>
    </row>
    <row r="52" spans="1:6" x14ac:dyDescent="0.25">
      <c r="A52" s="20">
        <v>723</v>
      </c>
      <c r="B52" s="45" t="s">
        <v>202</v>
      </c>
      <c r="C52" s="21"/>
      <c r="D52" s="21">
        <v>236</v>
      </c>
      <c r="E52" s="23"/>
      <c r="F52" s="16"/>
    </row>
    <row r="53" spans="1:6" ht="30" x14ac:dyDescent="0.25">
      <c r="A53" s="20" t="s">
        <v>34</v>
      </c>
      <c r="B53" s="45" t="s">
        <v>203</v>
      </c>
      <c r="C53" s="21"/>
      <c r="D53" s="21">
        <v>237</v>
      </c>
      <c r="E53" s="16"/>
      <c r="F53" s="16"/>
    </row>
    <row r="54" spans="1:6" x14ac:dyDescent="0.25">
      <c r="A54" s="20">
        <v>729</v>
      </c>
      <c r="B54" s="45" t="s">
        <v>204</v>
      </c>
      <c r="C54" s="21"/>
      <c r="D54" s="21">
        <v>238</v>
      </c>
      <c r="E54" s="23"/>
      <c r="F54" s="16"/>
    </row>
    <row r="55" spans="1:6" x14ac:dyDescent="0.25">
      <c r="A55" s="20"/>
      <c r="B55" s="45" t="s">
        <v>205</v>
      </c>
      <c r="C55" s="21" t="s">
        <v>964</v>
      </c>
      <c r="D55" s="21">
        <v>239</v>
      </c>
      <c r="E55" s="23">
        <f>E56+E58</f>
        <v>2117153</v>
      </c>
      <c r="F55" s="23">
        <v>1524565</v>
      </c>
    </row>
    <row r="56" spans="1:6" ht="45" x14ac:dyDescent="0.25">
      <c r="A56" s="20" t="s">
        <v>35</v>
      </c>
      <c r="B56" s="45" t="s">
        <v>206</v>
      </c>
      <c r="C56" s="21" t="s">
        <v>964</v>
      </c>
      <c r="D56" s="21" t="s">
        <v>40</v>
      </c>
      <c r="E56" s="23">
        <v>2039262</v>
      </c>
      <c r="F56" s="16">
        <v>1395602</v>
      </c>
    </row>
    <row r="57" spans="1:6" ht="45" x14ac:dyDescent="0.25">
      <c r="A57" s="20" t="s">
        <v>36</v>
      </c>
      <c r="B57" s="45" t="s">
        <v>207</v>
      </c>
      <c r="C57" s="21"/>
      <c r="D57" s="21" t="s">
        <v>41</v>
      </c>
      <c r="E57" s="23"/>
      <c r="F57" s="16"/>
    </row>
    <row r="58" spans="1:6" x14ac:dyDescent="0.25">
      <c r="A58" s="20">
        <v>622</v>
      </c>
      <c r="B58" s="45" t="s">
        <v>208</v>
      </c>
      <c r="C58" s="21" t="s">
        <v>964</v>
      </c>
      <c r="D58" s="21">
        <v>242</v>
      </c>
      <c r="E58" s="23">
        <v>77891</v>
      </c>
      <c r="F58" s="16">
        <v>128963</v>
      </c>
    </row>
    <row r="59" spans="1:6" x14ac:dyDescent="0.25">
      <c r="A59" s="20">
        <v>623</v>
      </c>
      <c r="B59" s="45" t="s">
        <v>209</v>
      </c>
      <c r="C59" s="21"/>
      <c r="D59" s="21">
        <v>243</v>
      </c>
      <c r="E59" s="23"/>
      <c r="F59" s="16"/>
    </row>
    <row r="60" spans="1:6" ht="30" x14ac:dyDescent="0.25">
      <c r="A60" s="20" t="s">
        <v>37</v>
      </c>
      <c r="B60" s="45" t="s">
        <v>333</v>
      </c>
      <c r="C60" s="21"/>
      <c r="D60" s="21">
        <v>244</v>
      </c>
      <c r="E60" s="16"/>
      <c r="F60" s="16"/>
    </row>
    <row r="61" spans="1:6" ht="30" x14ac:dyDescent="0.25">
      <c r="A61" s="20">
        <v>628</v>
      </c>
      <c r="B61" s="45" t="s">
        <v>334</v>
      </c>
      <c r="C61" s="21"/>
      <c r="D61" s="21">
        <v>245</v>
      </c>
      <c r="E61" s="23"/>
      <c r="F61" s="16"/>
    </row>
    <row r="62" spans="1:6" x14ac:dyDescent="0.25">
      <c r="A62" s="20">
        <v>629</v>
      </c>
      <c r="B62" s="45" t="s">
        <v>210</v>
      </c>
      <c r="C62" s="21"/>
      <c r="D62" s="21">
        <v>246</v>
      </c>
      <c r="E62" s="23"/>
      <c r="F62" s="16"/>
    </row>
    <row r="63" spans="1:6" ht="30" x14ac:dyDescent="0.25">
      <c r="A63" s="20"/>
      <c r="B63" s="45" t="s">
        <v>335</v>
      </c>
      <c r="C63" s="21"/>
      <c r="D63" s="21"/>
      <c r="E63" s="23"/>
      <c r="F63" s="16"/>
    </row>
    <row r="64" spans="1:6" x14ac:dyDescent="0.25">
      <c r="A64" s="20"/>
      <c r="B64" s="45" t="s">
        <v>211</v>
      </c>
      <c r="C64" s="21"/>
      <c r="D64" s="21">
        <v>247</v>
      </c>
      <c r="E64" s="23">
        <f>E48-E55</f>
        <v>733848</v>
      </c>
      <c r="F64" s="23"/>
    </row>
    <row r="65" spans="1:6" x14ac:dyDescent="0.25">
      <c r="A65" s="20"/>
      <c r="B65" s="45" t="s">
        <v>212</v>
      </c>
      <c r="C65" s="21"/>
      <c r="D65" s="21">
        <v>248</v>
      </c>
      <c r="E65" s="23"/>
      <c r="F65" s="16">
        <v>98690</v>
      </c>
    </row>
    <row r="66" spans="1:6" x14ac:dyDescent="0.25">
      <c r="A66" s="20"/>
      <c r="B66" s="45" t="s">
        <v>319</v>
      </c>
      <c r="C66" s="21" t="s">
        <v>854</v>
      </c>
      <c r="D66" s="21"/>
      <c r="E66" s="23"/>
      <c r="F66" s="16"/>
    </row>
    <row r="67" spans="1:6" x14ac:dyDescent="0.25">
      <c r="A67" s="20"/>
      <c r="B67" s="45" t="s">
        <v>213</v>
      </c>
      <c r="D67" s="21">
        <v>249</v>
      </c>
      <c r="E67" s="23">
        <f>E45+E64</f>
        <v>1207970</v>
      </c>
      <c r="F67" s="23">
        <v>393053</v>
      </c>
    </row>
    <row r="68" spans="1:6" x14ac:dyDescent="0.25">
      <c r="A68" s="20"/>
      <c r="B68" s="45" t="s">
        <v>214</v>
      </c>
      <c r="C68" s="21"/>
      <c r="D68" s="21">
        <v>250</v>
      </c>
      <c r="E68" s="23"/>
      <c r="F68" s="16"/>
    </row>
    <row r="69" spans="1:6" x14ac:dyDescent="0.25">
      <c r="A69" s="20"/>
      <c r="B69" s="45" t="s">
        <v>215</v>
      </c>
      <c r="C69" s="21"/>
      <c r="D69" s="21">
        <v>251</v>
      </c>
      <c r="E69" s="23"/>
      <c r="F69" s="16"/>
    </row>
    <row r="70" spans="1:6" x14ac:dyDescent="0.25">
      <c r="A70" s="20">
        <v>821</v>
      </c>
      <c r="B70" s="45" t="s">
        <v>216</v>
      </c>
      <c r="C70" s="21"/>
      <c r="D70" s="21">
        <v>252</v>
      </c>
      <c r="E70" s="23"/>
      <c r="F70" s="16"/>
    </row>
    <row r="71" spans="1:6" x14ac:dyDescent="0.25">
      <c r="A71" s="20">
        <v>822</v>
      </c>
      <c r="B71" s="45" t="s">
        <v>217</v>
      </c>
      <c r="C71" s="21"/>
      <c r="D71" s="21">
        <v>253</v>
      </c>
      <c r="E71" s="23"/>
      <c r="F71" s="16"/>
    </row>
    <row r="72" spans="1:6" x14ac:dyDescent="0.25">
      <c r="A72" s="20"/>
      <c r="B72" s="45" t="s">
        <v>291</v>
      </c>
      <c r="C72" s="21" t="s">
        <v>854</v>
      </c>
      <c r="D72" s="21"/>
      <c r="E72" s="23"/>
      <c r="F72" s="16"/>
    </row>
    <row r="73" spans="1:6" x14ac:dyDescent="0.25">
      <c r="A73" s="20"/>
      <c r="B73" s="45" t="s">
        <v>218</v>
      </c>
      <c r="D73" s="21">
        <v>254</v>
      </c>
      <c r="E73" s="23">
        <f>E67</f>
        <v>1207970</v>
      </c>
      <c r="F73" s="23">
        <v>393053</v>
      </c>
    </row>
    <row r="74" spans="1:6" x14ac:dyDescent="0.25">
      <c r="A74" s="20"/>
      <c r="B74" s="45" t="s">
        <v>219</v>
      </c>
      <c r="C74" s="21"/>
      <c r="D74" s="21">
        <v>255</v>
      </c>
      <c r="E74" s="23"/>
      <c r="F74" s="16"/>
    </row>
    <row r="75" spans="1:6" x14ac:dyDescent="0.25">
      <c r="A75" s="20"/>
      <c r="B75" s="45"/>
      <c r="C75" s="21"/>
      <c r="D75" s="21"/>
      <c r="E75" s="23"/>
      <c r="F75" s="16"/>
    </row>
    <row r="76" spans="1:6" x14ac:dyDescent="0.25">
      <c r="A76" s="20"/>
      <c r="B76" s="45" t="s">
        <v>292</v>
      </c>
      <c r="C76" s="21"/>
      <c r="D76" s="21"/>
      <c r="E76" s="23"/>
      <c r="F76" s="16"/>
    </row>
    <row r="77" spans="1:6" x14ac:dyDescent="0.25">
      <c r="A77" s="20"/>
      <c r="B77" s="45" t="s">
        <v>220</v>
      </c>
      <c r="C77" s="21"/>
      <c r="D77" s="21">
        <v>256</v>
      </c>
      <c r="E77" s="23">
        <v>-6720</v>
      </c>
      <c r="F77" s="16">
        <v>-15340</v>
      </c>
    </row>
    <row r="78" spans="1:6" ht="30" x14ac:dyDescent="0.25">
      <c r="A78" s="20"/>
      <c r="B78" s="45" t="s">
        <v>221</v>
      </c>
      <c r="C78" s="21"/>
      <c r="D78" s="21">
        <v>257</v>
      </c>
      <c r="E78" s="23">
        <v>-6720</v>
      </c>
      <c r="F78" s="16">
        <v>-15340</v>
      </c>
    </row>
    <row r="79" spans="1:6" ht="42" customHeight="1" x14ac:dyDescent="0.25">
      <c r="A79" s="22" t="s">
        <v>236</v>
      </c>
      <c r="B79" s="45" t="s">
        <v>222</v>
      </c>
      <c r="C79" s="21"/>
      <c r="D79" s="21" t="s">
        <v>42</v>
      </c>
      <c r="E79" s="23">
        <v>-6720</v>
      </c>
      <c r="F79" s="16">
        <v>-15340</v>
      </c>
    </row>
    <row r="80" spans="1:6" ht="48" customHeight="1" x14ac:dyDescent="0.25">
      <c r="A80" s="22" t="s">
        <v>237</v>
      </c>
      <c r="B80" s="45" t="s">
        <v>223</v>
      </c>
      <c r="C80" s="21"/>
      <c r="D80" s="21">
        <v>259</v>
      </c>
      <c r="E80" s="23"/>
      <c r="F80" s="16"/>
    </row>
    <row r="81" spans="1:6" ht="44.25" customHeight="1" x14ac:dyDescent="0.25">
      <c r="A81" s="22" t="s">
        <v>238</v>
      </c>
      <c r="B81" s="45" t="s">
        <v>224</v>
      </c>
      <c r="C81" s="21"/>
      <c r="D81" s="21">
        <v>260</v>
      </c>
      <c r="E81" s="23"/>
      <c r="F81" s="16"/>
    </row>
    <row r="82" spans="1:6" x14ac:dyDescent="0.25">
      <c r="A82" s="22" t="s">
        <v>239</v>
      </c>
      <c r="B82" s="45" t="s">
        <v>225</v>
      </c>
      <c r="C82" s="21"/>
      <c r="D82" s="21">
        <v>261</v>
      </c>
      <c r="E82" s="23"/>
      <c r="F82" s="16"/>
    </row>
    <row r="83" spans="1:6" ht="30" x14ac:dyDescent="0.25">
      <c r="A83" s="20"/>
      <c r="B83" s="45" t="s">
        <v>226</v>
      </c>
      <c r="C83" s="21"/>
      <c r="D83" s="21">
        <v>262</v>
      </c>
      <c r="E83" s="23"/>
      <c r="F83" s="16"/>
    </row>
    <row r="84" spans="1:6" ht="30" x14ac:dyDescent="0.25">
      <c r="A84" s="22" t="s">
        <v>236</v>
      </c>
      <c r="B84" s="45" t="s">
        <v>227</v>
      </c>
      <c r="C84" s="21"/>
      <c r="D84" s="21" t="s">
        <v>43</v>
      </c>
      <c r="E84" s="23"/>
      <c r="F84" s="16"/>
    </row>
    <row r="85" spans="1:6" ht="30" x14ac:dyDescent="0.25">
      <c r="A85" s="22" t="s">
        <v>238</v>
      </c>
      <c r="B85" s="45" t="s">
        <v>228</v>
      </c>
      <c r="C85" s="21"/>
      <c r="D85" s="21">
        <v>264</v>
      </c>
      <c r="E85" s="23"/>
      <c r="F85" s="16"/>
    </row>
    <row r="86" spans="1:6" x14ac:dyDescent="0.25">
      <c r="A86" s="20" t="s">
        <v>239</v>
      </c>
      <c r="B86" s="45" t="s">
        <v>229</v>
      </c>
      <c r="C86" s="21"/>
      <c r="D86" s="21">
        <v>265</v>
      </c>
      <c r="E86" s="23"/>
      <c r="F86" s="16"/>
    </row>
    <row r="87" spans="1:6" ht="30" x14ac:dyDescent="0.25">
      <c r="A87" s="20"/>
      <c r="B87" s="45" t="s">
        <v>230</v>
      </c>
      <c r="C87" s="21"/>
      <c r="D87" s="21"/>
      <c r="E87" s="23"/>
      <c r="F87" s="16"/>
    </row>
    <row r="88" spans="1:6" x14ac:dyDescent="0.25">
      <c r="A88" s="20"/>
      <c r="B88" s="45" t="s">
        <v>231</v>
      </c>
      <c r="C88" s="21" t="s">
        <v>854</v>
      </c>
      <c r="D88" s="21">
        <v>266</v>
      </c>
      <c r="E88" s="23">
        <f>E73+E77</f>
        <v>1201250</v>
      </c>
      <c r="F88" s="23">
        <f>F73+F77</f>
        <v>377713</v>
      </c>
    </row>
    <row r="89" spans="1:6" x14ac:dyDescent="0.25">
      <c r="A89" s="20"/>
      <c r="B89" s="45" t="s">
        <v>232</v>
      </c>
      <c r="C89" s="21"/>
      <c r="D89" s="21">
        <v>267</v>
      </c>
      <c r="E89" s="23"/>
      <c r="F89" s="16"/>
    </row>
    <row r="90" spans="1:6" x14ac:dyDescent="0.25">
      <c r="A90" s="20"/>
      <c r="B90" s="45" t="s">
        <v>233</v>
      </c>
      <c r="C90" s="21"/>
      <c r="D90" s="21"/>
      <c r="E90" s="23"/>
      <c r="F90" s="16"/>
    </row>
    <row r="91" spans="1:6" x14ac:dyDescent="0.25">
      <c r="A91" s="20"/>
      <c r="B91" s="45" t="s">
        <v>234</v>
      </c>
      <c r="C91" s="21" t="s">
        <v>854</v>
      </c>
      <c r="D91" s="21">
        <v>268</v>
      </c>
      <c r="E91" s="26">
        <v>0.23931772337824989</v>
      </c>
      <c r="F91" s="29">
        <v>7.5320192652839874E-2</v>
      </c>
    </row>
    <row r="92" spans="1:6" x14ac:dyDescent="0.25">
      <c r="A92" s="20"/>
      <c r="B92" s="45" t="s">
        <v>235</v>
      </c>
      <c r="C92" s="21" t="s">
        <v>854</v>
      </c>
      <c r="D92" s="19">
        <v>269</v>
      </c>
      <c r="E92" s="26">
        <v>0.23931772337824989</v>
      </c>
      <c r="F92" s="29">
        <v>7.5320192652839874E-2</v>
      </c>
    </row>
    <row r="95" spans="1:6" ht="42.75" customHeight="1" x14ac:dyDescent="0.25">
      <c r="A95" s="5" t="s">
        <v>83</v>
      </c>
      <c r="B95" s="186" t="s">
        <v>85</v>
      </c>
      <c r="C95" s="186"/>
      <c r="D95" s="5" t="s">
        <v>84</v>
      </c>
      <c r="E95" s="187" t="s">
        <v>86</v>
      </c>
      <c r="F95" s="187"/>
    </row>
    <row r="96" spans="1:6" x14ac:dyDescent="0.25">
      <c r="A96" s="5" t="s">
        <v>953</v>
      </c>
      <c r="B96" s="188" t="s">
        <v>938</v>
      </c>
      <c r="C96" s="188"/>
      <c r="D96" s="5"/>
      <c r="E96" s="185" t="s">
        <v>841</v>
      </c>
      <c r="F96" s="185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76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workbookViewId="0">
      <selection activeCell="B32" sqref="B32"/>
    </sheetView>
  </sheetViews>
  <sheetFormatPr defaultRowHeight="15" x14ac:dyDescent="0.25"/>
  <cols>
    <col min="1" max="1" width="11.7109375" style="18" customWidth="1"/>
    <col min="2" max="2" width="54.5703125" style="18" customWidth="1"/>
    <col min="3" max="3" width="9.140625" style="18"/>
    <col min="4" max="4" width="16.28515625" style="18" bestFit="1" customWidth="1"/>
    <col min="5" max="5" width="16.85546875" style="18" bestFit="1" customWidth="1"/>
    <col min="6" max="16384" width="9.140625" style="18"/>
  </cols>
  <sheetData>
    <row r="1" spans="1:5" ht="39" x14ac:dyDescent="0.25">
      <c r="A1" s="24" t="s">
        <v>87</v>
      </c>
      <c r="B1" s="25" t="s">
        <v>839</v>
      </c>
      <c r="C1" s="1"/>
      <c r="D1" s="28"/>
      <c r="E1" s="1"/>
    </row>
    <row r="2" spans="1:5" x14ac:dyDescent="0.25">
      <c r="A2" s="1" t="s">
        <v>88</v>
      </c>
      <c r="B2" s="6"/>
      <c r="C2" s="1"/>
      <c r="D2" s="28"/>
      <c r="E2" s="1"/>
    </row>
    <row r="3" spans="1:5" x14ac:dyDescent="0.25">
      <c r="A3" s="1" t="s">
        <v>89</v>
      </c>
      <c r="B3" s="6"/>
      <c r="C3" s="1"/>
      <c r="D3" s="28"/>
      <c r="E3" s="1"/>
    </row>
    <row r="4" spans="1:5" x14ac:dyDescent="0.25">
      <c r="A4" s="1" t="s">
        <v>90</v>
      </c>
      <c r="B4" s="6"/>
      <c r="C4" s="1"/>
      <c r="D4" s="28"/>
      <c r="E4" s="1"/>
    </row>
    <row r="5" spans="1:5" x14ac:dyDescent="0.25">
      <c r="A5" s="1" t="s">
        <v>91</v>
      </c>
      <c r="B5" s="6"/>
      <c r="C5" s="1"/>
      <c r="D5" s="28"/>
      <c r="E5" s="1"/>
    </row>
    <row r="6" spans="1:5" x14ac:dyDescent="0.25">
      <c r="A6" s="1" t="s">
        <v>338</v>
      </c>
      <c r="B6" s="6"/>
      <c r="C6" s="1"/>
      <c r="D6" s="28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28" t="s">
        <v>94</v>
      </c>
      <c r="C8" s="1"/>
      <c r="D8" s="1"/>
      <c r="E8" s="1"/>
    </row>
    <row r="9" spans="1:5" x14ac:dyDescent="0.25">
      <c r="A9" s="1"/>
      <c r="B9" s="28" t="s">
        <v>954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9" t="s">
        <v>80</v>
      </c>
      <c r="B12" s="19" t="s">
        <v>167</v>
      </c>
      <c r="C12" s="19" t="s">
        <v>170</v>
      </c>
      <c r="D12" s="19" t="s">
        <v>81</v>
      </c>
      <c r="E12" s="19" t="s">
        <v>82</v>
      </c>
    </row>
    <row r="13" spans="1:5" x14ac:dyDescent="0.25">
      <c r="A13" s="27">
        <v>1</v>
      </c>
      <c r="B13" s="27">
        <v>2</v>
      </c>
      <c r="C13" s="27">
        <v>3</v>
      </c>
      <c r="D13" s="27">
        <v>4</v>
      </c>
      <c r="E13" s="27">
        <v>5</v>
      </c>
    </row>
    <row r="14" spans="1:5" x14ac:dyDescent="0.25">
      <c r="A14" s="20"/>
      <c r="B14" s="19"/>
      <c r="C14" s="19"/>
      <c r="D14" s="19"/>
      <c r="E14" s="19"/>
    </row>
    <row r="15" spans="1:5" x14ac:dyDescent="0.25">
      <c r="A15" s="20">
        <v>1</v>
      </c>
      <c r="B15" s="19" t="s">
        <v>240</v>
      </c>
      <c r="C15" s="19">
        <v>301</v>
      </c>
      <c r="D15" s="16">
        <f>'1'!F92</f>
        <v>36525758</v>
      </c>
      <c r="E15" s="16">
        <v>35551678</v>
      </c>
    </row>
    <row r="16" spans="1:5" x14ac:dyDescent="0.25">
      <c r="A16" s="20"/>
      <c r="B16" s="19"/>
      <c r="C16" s="19"/>
      <c r="D16" s="16"/>
      <c r="E16" s="16"/>
    </row>
    <row r="17" spans="1:5" ht="30" x14ac:dyDescent="0.25">
      <c r="A17" s="20">
        <v>2</v>
      </c>
      <c r="B17" s="45" t="s">
        <v>241</v>
      </c>
      <c r="C17" s="19">
        <v>302</v>
      </c>
      <c r="D17" s="16"/>
      <c r="E17" s="16"/>
    </row>
    <row r="18" spans="1:5" ht="30" x14ac:dyDescent="0.25">
      <c r="A18" s="20">
        <v>3</v>
      </c>
      <c r="B18" s="45" t="s">
        <v>242</v>
      </c>
      <c r="C18" s="19">
        <v>303</v>
      </c>
      <c r="D18" s="16"/>
      <c r="E18" s="16"/>
    </row>
    <row r="19" spans="1:5" ht="45" x14ac:dyDescent="0.25">
      <c r="A19" s="20" t="s">
        <v>44</v>
      </c>
      <c r="B19" s="45" t="s">
        <v>243</v>
      </c>
      <c r="C19" s="21" t="s">
        <v>45</v>
      </c>
      <c r="D19" s="16">
        <f>D15</f>
        <v>36525758</v>
      </c>
      <c r="E19" s="16">
        <v>35551678</v>
      </c>
    </row>
    <row r="20" spans="1:5" x14ac:dyDescent="0.25">
      <c r="A20" s="20"/>
      <c r="B20" s="19"/>
      <c r="C20" s="19"/>
      <c r="D20" s="16"/>
      <c r="E20" s="16"/>
    </row>
    <row r="21" spans="1:5" x14ac:dyDescent="0.25">
      <c r="A21" s="20">
        <v>5</v>
      </c>
      <c r="B21" s="19" t="s">
        <v>244</v>
      </c>
      <c r="C21" s="19">
        <v>305</v>
      </c>
      <c r="D21" s="16">
        <f>'2'!E73</f>
        <v>1207970</v>
      </c>
      <c r="E21" s="16">
        <v>393053</v>
      </c>
    </row>
    <row r="22" spans="1:5" x14ac:dyDescent="0.25">
      <c r="A22" s="20">
        <v>6</v>
      </c>
      <c r="B22" s="19" t="s">
        <v>245</v>
      </c>
      <c r="C22" s="19">
        <v>306</v>
      </c>
      <c r="D22" s="16">
        <f>'2'!E77</f>
        <v>-6720</v>
      </c>
      <c r="E22" s="16">
        <v>-15340</v>
      </c>
    </row>
    <row r="23" spans="1:5" x14ac:dyDescent="0.25">
      <c r="A23" s="20">
        <v>7</v>
      </c>
      <c r="B23" s="19" t="s">
        <v>246</v>
      </c>
      <c r="C23" s="19">
        <v>307</v>
      </c>
      <c r="D23" s="16">
        <f>D21+D22</f>
        <v>1201250</v>
      </c>
      <c r="E23" s="16">
        <f>E21+E22</f>
        <v>377713</v>
      </c>
    </row>
    <row r="24" spans="1:5" x14ac:dyDescent="0.25">
      <c r="A24" s="20"/>
      <c r="B24" s="19"/>
      <c r="C24" s="19"/>
      <c r="D24" s="16"/>
      <c r="E24" s="16"/>
    </row>
    <row r="25" spans="1:5" x14ac:dyDescent="0.25">
      <c r="A25" s="20">
        <v>8</v>
      </c>
      <c r="B25" s="19" t="s">
        <v>247</v>
      </c>
      <c r="C25" s="19">
        <v>308</v>
      </c>
      <c r="D25" s="16"/>
      <c r="E25" s="16"/>
    </row>
    <row r="26" spans="1:5" x14ac:dyDescent="0.25">
      <c r="A26" s="20">
        <v>9</v>
      </c>
      <c r="B26" s="19" t="s">
        <v>248</v>
      </c>
      <c r="C26" s="19">
        <v>309</v>
      </c>
      <c r="D26" s="16">
        <v>80631.75</v>
      </c>
      <c r="E26" s="16">
        <v>1102165</v>
      </c>
    </row>
    <row r="27" spans="1:5" ht="30" x14ac:dyDescent="0.25">
      <c r="A27" s="20">
        <v>10</v>
      </c>
      <c r="B27" s="45" t="s">
        <v>293</v>
      </c>
      <c r="C27" s="19">
        <v>310</v>
      </c>
      <c r="D27" s="16"/>
      <c r="E27" s="16"/>
    </row>
    <row r="28" spans="1:5" ht="30" x14ac:dyDescent="0.25">
      <c r="A28" s="20">
        <v>11</v>
      </c>
      <c r="B28" s="45" t="s">
        <v>249</v>
      </c>
      <c r="C28" s="19">
        <v>311</v>
      </c>
      <c r="D28" s="16"/>
      <c r="E28" s="16"/>
    </row>
    <row r="29" spans="1:5" x14ac:dyDescent="0.25">
      <c r="A29" s="20">
        <v>12</v>
      </c>
      <c r="B29" s="19" t="s">
        <v>250</v>
      </c>
      <c r="C29" s="19">
        <v>312</v>
      </c>
      <c r="D29" s="16"/>
      <c r="E29" s="16"/>
    </row>
    <row r="30" spans="1:5" x14ac:dyDescent="0.25">
      <c r="A30" s="20">
        <v>13</v>
      </c>
      <c r="B30" s="19" t="s">
        <v>251</v>
      </c>
      <c r="C30" s="19">
        <v>313</v>
      </c>
      <c r="D30" s="19"/>
      <c r="E30" s="19"/>
    </row>
    <row r="31" spans="1:5" x14ac:dyDescent="0.25">
      <c r="A31" s="20"/>
      <c r="B31" s="19"/>
      <c r="C31" s="19"/>
      <c r="D31" s="16"/>
      <c r="E31" s="16"/>
    </row>
    <row r="32" spans="1:5" ht="30" x14ac:dyDescent="0.25">
      <c r="A32" s="20">
        <v>14</v>
      </c>
      <c r="B32" s="45" t="s">
        <v>294</v>
      </c>
      <c r="C32" s="19">
        <v>314</v>
      </c>
      <c r="D32" s="16">
        <f>D19+D23-D26</f>
        <v>37646376.25</v>
      </c>
      <c r="E32" s="16">
        <v>34827226</v>
      </c>
    </row>
    <row r="33" spans="1:5" x14ac:dyDescent="0.25">
      <c r="A33" s="20"/>
      <c r="B33" s="19"/>
      <c r="C33" s="19"/>
      <c r="D33" s="16"/>
      <c r="E33" s="16"/>
    </row>
    <row r="34" spans="1:5" x14ac:dyDescent="0.25">
      <c r="A34" s="20"/>
      <c r="B34" s="19" t="s">
        <v>252</v>
      </c>
      <c r="C34" s="19"/>
      <c r="D34" s="16"/>
      <c r="E34" s="16"/>
    </row>
    <row r="35" spans="1:5" x14ac:dyDescent="0.25">
      <c r="A35" s="20">
        <v>15</v>
      </c>
      <c r="B35" s="19" t="s">
        <v>253</v>
      </c>
      <c r="C35" s="19">
        <v>315</v>
      </c>
      <c r="D35" s="29">
        <v>5052128.2692</v>
      </c>
      <c r="E35" s="29">
        <v>5280175.7055000002</v>
      </c>
    </row>
    <row r="36" spans="1:5" x14ac:dyDescent="0.25">
      <c r="A36" s="20">
        <v>16</v>
      </c>
      <c r="B36" s="19" t="s">
        <v>254</v>
      </c>
      <c r="C36" s="19">
        <v>316</v>
      </c>
      <c r="D36" s="29">
        <v>0</v>
      </c>
      <c r="E36" s="29">
        <v>0</v>
      </c>
    </row>
    <row r="37" spans="1:5" x14ac:dyDescent="0.25">
      <c r="A37" s="20">
        <v>17</v>
      </c>
      <c r="B37" s="19" t="s">
        <v>255</v>
      </c>
      <c r="C37" s="19">
        <v>317</v>
      </c>
      <c r="D37" s="29">
        <v>10940.2274</v>
      </c>
      <c r="E37" s="29">
        <v>162361.098</v>
      </c>
    </row>
    <row r="38" spans="1:5" x14ac:dyDescent="0.25">
      <c r="A38" s="20">
        <v>18</v>
      </c>
      <c r="B38" s="19" t="s">
        <v>256</v>
      </c>
      <c r="C38" s="19">
        <v>318</v>
      </c>
      <c r="D38" s="29">
        <v>5041188.0417999998</v>
      </c>
      <c r="E38" s="29">
        <v>5117814.6074999999</v>
      </c>
    </row>
    <row r="40" spans="1:5" ht="67.5" customHeight="1" x14ac:dyDescent="0.25">
      <c r="A40" s="17" t="s">
        <v>83</v>
      </c>
      <c r="B40" s="2" t="s">
        <v>99</v>
      </c>
      <c r="C40" s="28" t="s">
        <v>84</v>
      </c>
      <c r="D40" s="189" t="s">
        <v>86</v>
      </c>
      <c r="E40" s="189"/>
    </row>
    <row r="41" spans="1:5" ht="26.25" x14ac:dyDescent="0.25">
      <c r="A41" s="48" t="s">
        <v>953</v>
      </c>
      <c r="B41" s="3" t="s">
        <v>938</v>
      </c>
      <c r="C41" s="1"/>
      <c r="D41" s="190" t="s">
        <v>841</v>
      </c>
      <c r="E41" s="190"/>
    </row>
  </sheetData>
  <mergeCells count="2">
    <mergeCell ref="D40:E40"/>
    <mergeCell ref="D41:E41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46" workbookViewId="0">
      <selection activeCell="D60" sqref="D60"/>
    </sheetView>
  </sheetViews>
  <sheetFormatPr defaultRowHeight="15" x14ac:dyDescent="0.25"/>
  <cols>
    <col min="1" max="1" width="11.7109375" style="18" customWidth="1"/>
    <col min="2" max="2" width="36" style="11" customWidth="1"/>
    <col min="3" max="3" width="10.5703125" style="18" customWidth="1"/>
    <col min="4" max="4" width="9.140625" style="18"/>
    <col min="5" max="5" width="9.85546875" style="18" bestFit="1" customWidth="1"/>
    <col min="6" max="6" width="11.7109375" style="18" customWidth="1"/>
    <col min="7" max="16384" width="9.140625" style="18"/>
  </cols>
  <sheetData>
    <row r="1" spans="1:6" ht="39" x14ac:dyDescent="0.25">
      <c r="A1" s="24" t="s">
        <v>87</v>
      </c>
      <c r="B1" s="25" t="s">
        <v>839</v>
      </c>
      <c r="C1" s="68"/>
      <c r="D1" s="1"/>
    </row>
    <row r="2" spans="1:6" x14ac:dyDescent="0.25">
      <c r="A2" s="1" t="s">
        <v>88</v>
      </c>
      <c r="B2" s="7"/>
      <c r="C2" s="68"/>
      <c r="D2" s="1"/>
    </row>
    <row r="3" spans="1:6" x14ac:dyDescent="0.25">
      <c r="A3" s="1" t="s">
        <v>842</v>
      </c>
      <c r="B3" s="7"/>
      <c r="C3" s="68"/>
      <c r="D3" s="1"/>
    </row>
    <row r="4" spans="1:6" x14ac:dyDescent="0.25">
      <c r="A4" s="1" t="s">
        <v>90</v>
      </c>
      <c r="B4" s="7"/>
      <c r="C4" s="68"/>
      <c r="D4" s="1"/>
    </row>
    <row r="5" spans="1:6" x14ac:dyDescent="0.25">
      <c r="A5" s="1" t="s">
        <v>91</v>
      </c>
      <c r="B5" s="7"/>
      <c r="C5" s="68"/>
      <c r="D5" s="1"/>
    </row>
    <row r="6" spans="1:6" x14ac:dyDescent="0.25">
      <c r="A6" s="1" t="s">
        <v>338</v>
      </c>
      <c r="B6" s="7"/>
      <c r="C6" s="68"/>
      <c r="D6" s="1"/>
    </row>
    <row r="7" spans="1:6" x14ac:dyDescent="0.25">
      <c r="A7" s="1"/>
      <c r="B7" s="7"/>
      <c r="C7" s="1"/>
      <c r="D7" s="1"/>
    </row>
    <row r="8" spans="1:6" x14ac:dyDescent="0.25">
      <c r="A8" s="1"/>
      <c r="B8" s="7"/>
      <c r="C8" s="1"/>
      <c r="D8" s="1"/>
    </row>
    <row r="9" spans="1:6" x14ac:dyDescent="0.25">
      <c r="A9" s="191" t="s">
        <v>92</v>
      </c>
      <c r="B9" s="191"/>
      <c r="C9" s="191"/>
      <c r="D9" s="191"/>
    </row>
    <row r="10" spans="1:6" x14ac:dyDescent="0.25">
      <c r="A10" s="191" t="s">
        <v>93</v>
      </c>
      <c r="B10" s="191"/>
      <c r="C10" s="191"/>
      <c r="D10" s="191"/>
    </row>
    <row r="11" spans="1:6" x14ac:dyDescent="0.25">
      <c r="A11" s="191" t="s">
        <v>955</v>
      </c>
      <c r="B11" s="191"/>
      <c r="C11" s="191"/>
      <c r="D11" s="191"/>
    </row>
    <row r="13" spans="1:6" ht="30" x14ac:dyDescent="0.25">
      <c r="A13" s="45" t="s">
        <v>80</v>
      </c>
      <c r="B13" s="8" t="s">
        <v>167</v>
      </c>
      <c r="C13" s="45" t="s">
        <v>169</v>
      </c>
      <c r="D13" s="45" t="s">
        <v>170</v>
      </c>
      <c r="E13" s="45" t="s">
        <v>81</v>
      </c>
      <c r="F13" s="45" t="s">
        <v>82</v>
      </c>
    </row>
    <row r="14" spans="1:6" x14ac:dyDescent="0.25">
      <c r="A14" s="19">
        <v>1</v>
      </c>
      <c r="B14" s="8">
        <v>2</v>
      </c>
      <c r="C14" s="19">
        <v>3</v>
      </c>
      <c r="D14" s="19">
        <v>4</v>
      </c>
      <c r="E14" s="19">
        <v>5</v>
      </c>
      <c r="F14" s="19">
        <v>6</v>
      </c>
    </row>
    <row r="15" spans="1:6" x14ac:dyDescent="0.25">
      <c r="A15" s="19"/>
      <c r="B15" s="8"/>
      <c r="C15" s="19"/>
      <c r="D15" s="19"/>
      <c r="E15" s="19"/>
      <c r="F15" s="19"/>
    </row>
    <row r="16" spans="1:6" ht="30" x14ac:dyDescent="0.25">
      <c r="A16" s="20">
        <v>1</v>
      </c>
      <c r="B16" s="8" t="s">
        <v>295</v>
      </c>
      <c r="C16" s="19"/>
      <c r="D16" s="19"/>
      <c r="E16" s="19"/>
      <c r="F16" s="19"/>
    </row>
    <row r="17" spans="1:6" ht="45" x14ac:dyDescent="0.25">
      <c r="A17" s="20" t="s">
        <v>46</v>
      </c>
      <c r="B17" s="8" t="s">
        <v>296</v>
      </c>
      <c r="C17" s="19" t="s">
        <v>75</v>
      </c>
      <c r="D17" s="21">
        <v>401</v>
      </c>
      <c r="E17" s="16">
        <v>1591891</v>
      </c>
      <c r="F17" s="16">
        <v>1707501</v>
      </c>
    </row>
    <row r="18" spans="1:6" ht="45" x14ac:dyDescent="0.25">
      <c r="A18" s="20" t="s">
        <v>47</v>
      </c>
      <c r="B18" s="8" t="s">
        <v>339</v>
      </c>
      <c r="C18" s="19" t="s">
        <v>76</v>
      </c>
      <c r="D18" s="21">
        <v>402</v>
      </c>
      <c r="E18" s="16">
        <v>551658</v>
      </c>
      <c r="F18" s="16">
        <v>564471</v>
      </c>
    </row>
    <row r="19" spans="1:6" ht="45" x14ac:dyDescent="0.25">
      <c r="A19" s="20" t="s">
        <v>48</v>
      </c>
      <c r="B19" s="8" t="s">
        <v>297</v>
      </c>
      <c r="C19" s="19" t="s">
        <v>75</v>
      </c>
      <c r="D19" s="21">
        <v>403</v>
      </c>
      <c r="E19" s="16"/>
      <c r="F19" s="16">
        <v>0</v>
      </c>
    </row>
    <row r="20" spans="1:6" ht="45" x14ac:dyDescent="0.25">
      <c r="A20" s="20" t="s">
        <v>49</v>
      </c>
      <c r="B20" s="8" t="s">
        <v>257</v>
      </c>
      <c r="C20" s="19" t="s">
        <v>76</v>
      </c>
      <c r="D20" s="21">
        <v>404</v>
      </c>
      <c r="E20" s="16"/>
      <c r="F20" s="16">
        <v>0</v>
      </c>
    </row>
    <row r="21" spans="1:6" ht="45" x14ac:dyDescent="0.25">
      <c r="A21" s="20" t="s">
        <v>50</v>
      </c>
      <c r="B21" s="8" t="s">
        <v>329</v>
      </c>
      <c r="C21" s="19" t="s">
        <v>75</v>
      </c>
      <c r="D21" s="21">
        <v>405</v>
      </c>
      <c r="E21" s="16"/>
      <c r="F21" s="16">
        <v>0</v>
      </c>
    </row>
    <row r="22" spans="1:6" ht="30" x14ac:dyDescent="0.25">
      <c r="A22" s="20" t="s">
        <v>51</v>
      </c>
      <c r="B22" s="8" t="s">
        <v>330</v>
      </c>
      <c r="C22" s="19" t="s">
        <v>76</v>
      </c>
      <c r="D22" s="21">
        <v>406</v>
      </c>
      <c r="E22" s="16">
        <v>4850000</v>
      </c>
      <c r="F22" s="16">
        <v>4000000</v>
      </c>
    </row>
    <row r="23" spans="1:6" x14ac:dyDescent="0.25">
      <c r="A23" s="20" t="s">
        <v>52</v>
      </c>
      <c r="B23" s="8" t="s">
        <v>258</v>
      </c>
      <c r="C23" s="19" t="s">
        <v>75</v>
      </c>
      <c r="D23" s="21">
        <v>407</v>
      </c>
      <c r="E23" s="16">
        <v>26270</v>
      </c>
      <c r="F23" s="16">
        <v>22502</v>
      </c>
    </row>
    <row r="24" spans="1:6" x14ac:dyDescent="0.25">
      <c r="A24" s="20" t="s">
        <v>53</v>
      </c>
      <c r="B24" s="8" t="s">
        <v>259</v>
      </c>
      <c r="C24" s="19" t="s">
        <v>75</v>
      </c>
      <c r="D24" s="21">
        <v>408</v>
      </c>
      <c r="E24" s="16">
        <v>193318</v>
      </c>
      <c r="F24" s="16">
        <v>273229</v>
      </c>
    </row>
    <row r="25" spans="1:6" ht="30" x14ac:dyDescent="0.25">
      <c r="A25" s="20" t="s">
        <v>54</v>
      </c>
      <c r="B25" s="8" t="s">
        <v>298</v>
      </c>
      <c r="C25" s="19" t="s">
        <v>77</v>
      </c>
      <c r="D25" s="21">
        <v>409</v>
      </c>
      <c r="E25" s="16">
        <v>300034</v>
      </c>
      <c r="F25" s="16">
        <v>128208</v>
      </c>
    </row>
    <row r="26" spans="1:6" ht="45" x14ac:dyDescent="0.25">
      <c r="A26" s="20" t="s">
        <v>55</v>
      </c>
      <c r="B26" s="8" t="s">
        <v>260</v>
      </c>
      <c r="C26" s="19" t="s">
        <v>77</v>
      </c>
      <c r="D26" s="21">
        <v>410</v>
      </c>
      <c r="E26" s="16">
        <v>5797</v>
      </c>
      <c r="F26" s="16">
        <v>2943</v>
      </c>
    </row>
    <row r="27" spans="1:6" ht="30" x14ac:dyDescent="0.25">
      <c r="A27" s="20" t="s">
        <v>56</v>
      </c>
      <c r="B27" s="8" t="s">
        <v>261</v>
      </c>
      <c r="C27" s="19" t="s">
        <v>77</v>
      </c>
      <c r="D27" s="21">
        <v>411</v>
      </c>
      <c r="E27" s="16"/>
      <c r="F27" s="16">
        <v>0</v>
      </c>
    </row>
    <row r="28" spans="1:6" ht="30" x14ac:dyDescent="0.25">
      <c r="A28" s="20" t="s">
        <v>57</v>
      </c>
      <c r="B28" s="8" t="s">
        <v>262</v>
      </c>
      <c r="C28" s="19" t="s">
        <v>77</v>
      </c>
      <c r="D28" s="21">
        <v>412</v>
      </c>
      <c r="E28" s="16"/>
      <c r="F28" s="16">
        <v>0</v>
      </c>
    </row>
    <row r="29" spans="1:6" ht="30" x14ac:dyDescent="0.25">
      <c r="A29" s="20" t="s">
        <v>58</v>
      </c>
      <c r="B29" s="8" t="s">
        <v>263</v>
      </c>
      <c r="C29" s="19" t="s">
        <v>77</v>
      </c>
      <c r="D29" s="21">
        <v>413</v>
      </c>
      <c r="E29" s="16"/>
      <c r="F29" s="16">
        <v>0</v>
      </c>
    </row>
    <row r="30" spans="1:6" x14ac:dyDescent="0.25">
      <c r="A30" s="20" t="s">
        <v>59</v>
      </c>
      <c r="B30" s="8" t="s">
        <v>264</v>
      </c>
      <c r="C30" s="19" t="s">
        <v>75</v>
      </c>
      <c r="D30" s="21">
        <v>414</v>
      </c>
      <c r="E30" s="16">
        <v>3172263</v>
      </c>
      <c r="F30" s="16">
        <v>173346</v>
      </c>
    </row>
    <row r="31" spans="1:6" x14ac:dyDescent="0.25">
      <c r="A31" s="20" t="s">
        <v>60</v>
      </c>
      <c r="B31" s="8" t="s">
        <v>265</v>
      </c>
      <c r="C31" s="19" t="s">
        <v>77</v>
      </c>
      <c r="D31" s="21">
        <v>415</v>
      </c>
      <c r="E31" s="16">
        <v>23054</v>
      </c>
      <c r="F31" s="16">
        <v>24554</v>
      </c>
    </row>
    <row r="32" spans="1:6" ht="45" x14ac:dyDescent="0.25">
      <c r="A32" s="20" t="s">
        <v>61</v>
      </c>
      <c r="B32" s="8" t="s">
        <v>299</v>
      </c>
      <c r="C32" s="19" t="s">
        <v>78</v>
      </c>
      <c r="D32" s="21">
        <v>416</v>
      </c>
      <c r="E32" s="16">
        <f>E17-E18-E22+E23+E24-E25-E26+E30-E31</f>
        <v>-746801</v>
      </c>
      <c r="F32" s="16">
        <v>-2543598</v>
      </c>
    </row>
    <row r="33" spans="1:6" x14ac:dyDescent="0.25">
      <c r="A33" s="20"/>
      <c r="B33" s="8"/>
      <c r="C33" s="19"/>
      <c r="D33" s="21"/>
      <c r="E33" s="16"/>
      <c r="F33" s="16"/>
    </row>
    <row r="34" spans="1:6" ht="30" x14ac:dyDescent="0.25">
      <c r="A34" s="20">
        <v>2</v>
      </c>
      <c r="B34" s="8" t="s">
        <v>300</v>
      </c>
      <c r="C34" s="19"/>
      <c r="D34" s="21"/>
      <c r="E34" s="16"/>
      <c r="F34" s="16"/>
    </row>
    <row r="35" spans="1:6" x14ac:dyDescent="0.25">
      <c r="A35" s="20" t="s">
        <v>62</v>
      </c>
      <c r="B35" s="8" t="s">
        <v>266</v>
      </c>
      <c r="C35" s="19" t="s">
        <v>75</v>
      </c>
      <c r="D35" s="21">
        <v>417</v>
      </c>
      <c r="E35" s="16"/>
      <c r="F35" s="16">
        <v>0</v>
      </c>
    </row>
    <row r="36" spans="1:6" ht="30" x14ac:dyDescent="0.25">
      <c r="A36" s="20" t="s">
        <v>63</v>
      </c>
      <c r="B36" s="8" t="s">
        <v>267</v>
      </c>
      <c r="C36" s="19" t="s">
        <v>77</v>
      </c>
      <c r="D36" s="21">
        <v>418</v>
      </c>
      <c r="E36" s="16">
        <v>73912</v>
      </c>
      <c r="F36" s="16">
        <v>1064965</v>
      </c>
    </row>
    <row r="37" spans="1:6" ht="30" x14ac:dyDescent="0.25">
      <c r="A37" s="20" t="s">
        <v>64</v>
      </c>
      <c r="B37" s="8" t="s">
        <v>268</v>
      </c>
      <c r="C37" s="19" t="s">
        <v>77</v>
      </c>
      <c r="D37" s="21">
        <v>419</v>
      </c>
      <c r="E37" s="16"/>
      <c r="F37" s="16">
        <v>0</v>
      </c>
    </row>
    <row r="38" spans="1:6" ht="45" x14ac:dyDescent="0.25">
      <c r="A38" s="20" t="s">
        <v>65</v>
      </c>
      <c r="B38" s="8" t="s">
        <v>301</v>
      </c>
      <c r="C38" s="19" t="s">
        <v>75</v>
      </c>
      <c r="D38" s="21">
        <v>420</v>
      </c>
      <c r="E38" s="16"/>
      <c r="F38" s="16">
        <v>0</v>
      </c>
    </row>
    <row r="39" spans="1:6" ht="45" x14ac:dyDescent="0.25">
      <c r="A39" s="20" t="s">
        <v>66</v>
      </c>
      <c r="B39" s="8" t="s">
        <v>302</v>
      </c>
      <c r="C39" s="19" t="s">
        <v>77</v>
      </c>
      <c r="D39" s="21">
        <v>421</v>
      </c>
      <c r="E39" s="16"/>
      <c r="F39" s="16">
        <v>0</v>
      </c>
    </row>
    <row r="40" spans="1:6" x14ac:dyDescent="0.25">
      <c r="A40" s="20" t="s">
        <v>67</v>
      </c>
      <c r="B40" s="8" t="s">
        <v>269</v>
      </c>
      <c r="C40" s="19" t="s">
        <v>77</v>
      </c>
      <c r="D40" s="21">
        <v>422</v>
      </c>
      <c r="E40" s="16"/>
      <c r="F40" s="16">
        <v>0</v>
      </c>
    </row>
    <row r="41" spans="1:6" x14ac:dyDescent="0.25">
      <c r="A41" s="20" t="s">
        <v>68</v>
      </c>
      <c r="B41" s="8" t="s">
        <v>270</v>
      </c>
      <c r="C41" s="19" t="s">
        <v>75</v>
      </c>
      <c r="D41" s="21">
        <v>423</v>
      </c>
      <c r="E41" s="16"/>
      <c r="F41" s="16">
        <v>0</v>
      </c>
    </row>
    <row r="42" spans="1:6" x14ac:dyDescent="0.25">
      <c r="A42" s="20" t="s">
        <v>69</v>
      </c>
      <c r="B42" s="8" t="s">
        <v>271</v>
      </c>
      <c r="C42" s="19" t="s">
        <v>77</v>
      </c>
      <c r="D42" s="21">
        <v>424</v>
      </c>
      <c r="E42" s="16"/>
      <c r="F42" s="16">
        <v>0</v>
      </c>
    </row>
    <row r="43" spans="1:6" ht="30" x14ac:dyDescent="0.25">
      <c r="A43" s="20" t="s">
        <v>70</v>
      </c>
      <c r="B43" s="8" t="s">
        <v>272</v>
      </c>
      <c r="C43" s="19" t="s">
        <v>75</v>
      </c>
      <c r="D43" s="21">
        <v>425</v>
      </c>
      <c r="E43" s="16"/>
      <c r="F43" s="16">
        <v>0</v>
      </c>
    </row>
    <row r="44" spans="1:6" ht="30" x14ac:dyDescent="0.25">
      <c r="A44" s="20" t="s">
        <v>71</v>
      </c>
      <c r="B44" s="8" t="s">
        <v>273</v>
      </c>
      <c r="C44" s="19" t="s">
        <v>77</v>
      </c>
      <c r="D44" s="21">
        <v>426</v>
      </c>
      <c r="E44" s="16"/>
      <c r="F44" s="16">
        <v>0</v>
      </c>
    </row>
    <row r="45" spans="1:6" x14ac:dyDescent="0.25">
      <c r="A45" s="20" t="s">
        <v>72</v>
      </c>
      <c r="B45" s="8" t="s">
        <v>274</v>
      </c>
      <c r="C45" s="19" t="s">
        <v>75</v>
      </c>
      <c r="D45" s="21">
        <v>427</v>
      </c>
      <c r="E45" s="16"/>
      <c r="F45" s="16">
        <v>0</v>
      </c>
    </row>
    <row r="46" spans="1:6" x14ac:dyDescent="0.25">
      <c r="A46" s="20" t="s">
        <v>73</v>
      </c>
      <c r="B46" s="8" t="s">
        <v>275</v>
      </c>
      <c r="C46" s="19" t="s">
        <v>77</v>
      </c>
      <c r="D46" s="21">
        <v>428</v>
      </c>
      <c r="E46" s="16"/>
      <c r="F46" s="16">
        <v>0</v>
      </c>
    </row>
    <row r="47" spans="1:6" ht="45" x14ac:dyDescent="0.25">
      <c r="A47" s="20" t="s">
        <v>332</v>
      </c>
      <c r="B47" s="8" t="s">
        <v>331</v>
      </c>
      <c r="C47" s="19" t="s">
        <v>78</v>
      </c>
      <c r="D47" s="21">
        <v>429</v>
      </c>
      <c r="E47" s="16">
        <f>-E36</f>
        <v>-73912</v>
      </c>
      <c r="F47" s="16">
        <v>-1064965</v>
      </c>
    </row>
    <row r="48" spans="1:6" x14ac:dyDescent="0.25">
      <c r="A48" s="20"/>
      <c r="B48" s="8"/>
      <c r="C48" s="19"/>
      <c r="D48" s="21"/>
      <c r="E48" s="16"/>
      <c r="F48" s="16"/>
    </row>
    <row r="49" spans="1:6" ht="45" x14ac:dyDescent="0.25">
      <c r="A49" s="20">
        <v>3</v>
      </c>
      <c r="B49" s="8" t="s">
        <v>303</v>
      </c>
      <c r="C49" s="19" t="s">
        <v>78</v>
      </c>
      <c r="D49" s="21">
        <v>430</v>
      </c>
      <c r="E49" s="16">
        <f>E32+E47</f>
        <v>-820713</v>
      </c>
      <c r="F49" s="16">
        <v>-3608563</v>
      </c>
    </row>
    <row r="50" spans="1:6" x14ac:dyDescent="0.25">
      <c r="A50" s="20"/>
      <c r="B50" s="8"/>
      <c r="C50" s="19"/>
      <c r="D50" s="21"/>
      <c r="E50" s="16"/>
      <c r="F50" s="16"/>
    </row>
    <row r="51" spans="1:6" ht="30" x14ac:dyDescent="0.25">
      <c r="A51" s="20">
        <v>4</v>
      </c>
      <c r="B51" s="8" t="s">
        <v>276</v>
      </c>
      <c r="C51" s="19" t="s">
        <v>78</v>
      </c>
      <c r="D51" s="21">
        <v>431</v>
      </c>
      <c r="E51" s="16">
        <f>'1'!F16</f>
        <v>2732463</v>
      </c>
      <c r="F51" s="16">
        <v>6407709</v>
      </c>
    </row>
    <row r="52" spans="1:6" ht="45" x14ac:dyDescent="0.25">
      <c r="A52" s="20">
        <v>5</v>
      </c>
      <c r="B52" s="8" t="s">
        <v>304</v>
      </c>
      <c r="C52" s="19" t="s">
        <v>78</v>
      </c>
      <c r="D52" s="21">
        <v>432</v>
      </c>
      <c r="E52" s="16">
        <v>0</v>
      </c>
      <c r="F52" s="16">
        <v>0</v>
      </c>
    </row>
    <row r="53" spans="1:6" ht="45" x14ac:dyDescent="0.25">
      <c r="A53" s="20" t="s">
        <v>74</v>
      </c>
      <c r="B53" s="8" t="s">
        <v>277</v>
      </c>
      <c r="C53" s="19" t="s">
        <v>78</v>
      </c>
      <c r="D53" s="21">
        <v>433</v>
      </c>
      <c r="E53" s="16">
        <f>E49+E51</f>
        <v>1911750</v>
      </c>
      <c r="F53" s="16">
        <v>2799146</v>
      </c>
    </row>
    <row r="55" spans="1:6" ht="69" customHeight="1" x14ac:dyDescent="0.25">
      <c r="A55" s="17" t="s">
        <v>83</v>
      </c>
      <c r="B55" s="9" t="s">
        <v>99</v>
      </c>
      <c r="C55" s="68" t="s">
        <v>84</v>
      </c>
      <c r="D55" s="189" t="s">
        <v>86</v>
      </c>
      <c r="E55" s="189"/>
    </row>
    <row r="56" spans="1:6" ht="26.25" x14ac:dyDescent="0.25">
      <c r="A56" s="48" t="s">
        <v>953</v>
      </c>
      <c r="B56" s="10" t="s">
        <v>938</v>
      </c>
      <c r="C56" s="1"/>
      <c r="D56" s="192" t="s">
        <v>841</v>
      </c>
      <c r="E56" s="192"/>
      <c r="F56" s="192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Q35"/>
  <sheetViews>
    <sheetView view="pageBreakPreview" zoomScaleNormal="100" zoomScaleSheetLayoutView="100" workbookViewId="0">
      <selection activeCell="J14" sqref="J14"/>
    </sheetView>
  </sheetViews>
  <sheetFormatPr defaultColWidth="8" defaultRowHeight="12.75" customHeight="1" x14ac:dyDescent="0.2"/>
  <cols>
    <col min="1" max="1" width="10.85546875" style="69" customWidth="1"/>
    <col min="2" max="2" width="5.7109375" style="69" customWidth="1"/>
    <col min="3" max="3" width="57.5703125" style="69" customWidth="1"/>
    <col min="4" max="4" width="7.140625" style="69" customWidth="1"/>
    <col min="5" max="6" width="16.42578125" style="69" customWidth="1"/>
    <col min="7" max="7" width="18.28515625" style="70" hidden="1" customWidth="1"/>
    <col min="8" max="251" width="9.140625" style="70" customWidth="1"/>
    <col min="252" max="16384" width="8" style="84"/>
  </cols>
  <sheetData>
    <row r="2" spans="2:6" x14ac:dyDescent="0.2">
      <c r="B2" s="69" t="str">
        <f>'[1]1'!A1</f>
        <v xml:space="preserve">Naziv investicionog fonda: </v>
      </c>
      <c r="D2" s="69" t="s">
        <v>839</v>
      </c>
    </row>
    <row r="3" spans="2:6" x14ac:dyDescent="0.2">
      <c r="B3" s="69" t="str">
        <f>'[1]1'!A2</f>
        <v xml:space="preserve">Registarski broj investicionog fonda: </v>
      </c>
    </row>
    <row r="4" spans="2:6" x14ac:dyDescent="0.2">
      <c r="B4" s="69" t="str">
        <f>'[1]1'!A3</f>
        <v>Naziv društva za upravljanje investicionim fondom: Društvo za upravljanje investicionim fondovima Kristal invest A.D. Banja Luka</v>
      </c>
    </row>
    <row r="5" spans="2:6" x14ac:dyDescent="0.2">
      <c r="B5" s="69" t="str">
        <f>'[1]1'!A4</f>
        <v>Matični broj društva za upravljanje investicionim fondom: 01935615</v>
      </c>
    </row>
    <row r="6" spans="2:6" x14ac:dyDescent="0.2">
      <c r="B6" s="69" t="str">
        <f>'[1]1'!A5</f>
        <v>JIB društva za upravljanje investicionim fondom: 4400819920004</v>
      </c>
    </row>
    <row r="7" spans="2:6" x14ac:dyDescent="0.2">
      <c r="B7" s="69" t="str">
        <f>'[1]1'!A6</f>
        <v>JIB zatvorenog investicionog fonda: JP-M-7</v>
      </c>
    </row>
    <row r="10" spans="2:6" x14ac:dyDescent="0.2">
      <c r="B10" s="195" t="s">
        <v>340</v>
      </c>
      <c r="C10" s="195"/>
      <c r="D10" s="195"/>
      <c r="E10" s="195"/>
      <c r="F10" s="195"/>
    </row>
    <row r="11" spans="2:6" x14ac:dyDescent="0.2">
      <c r="B11" s="195" t="s">
        <v>956</v>
      </c>
      <c r="C11" s="195"/>
      <c r="D11" s="195"/>
      <c r="E11" s="195"/>
      <c r="F11" s="195"/>
    </row>
    <row r="12" spans="2:6" x14ac:dyDescent="0.2">
      <c r="B12" s="71"/>
      <c r="C12" s="71"/>
      <c r="D12" s="71"/>
      <c r="E12" s="71"/>
      <c r="F12" s="71"/>
    </row>
    <row r="13" spans="2:6" ht="25.5" x14ac:dyDescent="0.2">
      <c r="F13" s="100" t="s">
        <v>79</v>
      </c>
    </row>
    <row r="14" spans="2:6" ht="25.5" customHeight="1" x14ac:dyDescent="0.2">
      <c r="B14" s="72" t="s">
        <v>80</v>
      </c>
      <c r="C14" s="73" t="s">
        <v>341</v>
      </c>
      <c r="D14" s="73" t="s">
        <v>342</v>
      </c>
      <c r="E14" s="73" t="s">
        <v>81</v>
      </c>
      <c r="F14" s="73" t="s">
        <v>82</v>
      </c>
    </row>
    <row r="15" spans="2:6" x14ac:dyDescent="0.2">
      <c r="B15" s="74">
        <v>1</v>
      </c>
      <c r="C15" s="74">
        <v>2</v>
      </c>
      <c r="D15" s="74">
        <v>3</v>
      </c>
      <c r="E15" s="74">
        <v>4</v>
      </c>
      <c r="F15" s="74">
        <v>5</v>
      </c>
    </row>
    <row r="16" spans="2:6" ht="19.5" customHeight="1" x14ac:dyDescent="0.2">
      <c r="B16" s="74" t="s">
        <v>343</v>
      </c>
      <c r="C16" s="75" t="s">
        <v>344</v>
      </c>
      <c r="D16" s="74">
        <v>501</v>
      </c>
      <c r="E16" s="76"/>
      <c r="F16" s="76"/>
    </row>
    <row r="17" spans="1:7" ht="20.100000000000001" customHeight="1" x14ac:dyDescent="0.2">
      <c r="B17" s="74" t="s">
        <v>345</v>
      </c>
      <c r="C17" s="75" t="s">
        <v>346</v>
      </c>
      <c r="D17" s="74">
        <v>502</v>
      </c>
      <c r="E17" s="77">
        <v>36525758</v>
      </c>
      <c r="F17" s="77">
        <v>35551678</v>
      </c>
    </row>
    <row r="18" spans="1:7" ht="20.100000000000001" customHeight="1" x14ac:dyDescent="0.2">
      <c r="B18" s="74" t="s">
        <v>347</v>
      </c>
      <c r="C18" s="75" t="s">
        <v>348</v>
      </c>
      <c r="D18" s="74">
        <v>503</v>
      </c>
      <c r="E18" s="78">
        <v>5052128.2691893196</v>
      </c>
      <c r="F18" s="78">
        <v>5280175.7054797597</v>
      </c>
    </row>
    <row r="19" spans="1:7" ht="20.100000000000001" customHeight="1" x14ac:dyDescent="0.2">
      <c r="B19" s="74" t="s">
        <v>349</v>
      </c>
      <c r="C19" s="75" t="s">
        <v>350</v>
      </c>
      <c r="D19" s="74">
        <v>504</v>
      </c>
      <c r="E19" s="78">
        <v>7.2298</v>
      </c>
      <c r="F19" s="78">
        <v>6.7329999999999997</v>
      </c>
    </row>
    <row r="20" spans="1:7" ht="18.75" customHeight="1" x14ac:dyDescent="0.2">
      <c r="B20" s="74" t="s">
        <v>351</v>
      </c>
      <c r="C20" s="75" t="s">
        <v>352</v>
      </c>
      <c r="D20" s="74">
        <v>505</v>
      </c>
      <c r="E20" s="77"/>
      <c r="F20" s="77"/>
    </row>
    <row r="21" spans="1:7" ht="20.100000000000001" customHeight="1" x14ac:dyDescent="0.2">
      <c r="B21" s="74" t="s">
        <v>345</v>
      </c>
      <c r="C21" s="75" t="s">
        <v>353</v>
      </c>
      <c r="D21" s="74">
        <v>506</v>
      </c>
      <c r="E21" s="77">
        <v>37646376</v>
      </c>
      <c r="F21" s="77">
        <v>34827226</v>
      </c>
    </row>
    <row r="22" spans="1:7" ht="20.100000000000001" customHeight="1" x14ac:dyDescent="0.2">
      <c r="B22" s="74" t="s">
        <v>347</v>
      </c>
      <c r="C22" s="75" t="s">
        <v>354</v>
      </c>
      <c r="D22" s="74">
        <v>507</v>
      </c>
      <c r="E22" s="78">
        <v>5041188.0418006303</v>
      </c>
      <c r="F22" s="78">
        <v>5117814.6075096801</v>
      </c>
    </row>
    <row r="23" spans="1:7" ht="20.100000000000001" customHeight="1" x14ac:dyDescent="0.2">
      <c r="B23" s="74" t="s">
        <v>349</v>
      </c>
      <c r="C23" s="75" t="s">
        <v>355</v>
      </c>
      <c r="D23" s="74">
        <v>508</v>
      </c>
      <c r="E23" s="78">
        <v>7.4678000000000004</v>
      </c>
      <c r="F23" s="78">
        <v>6.8051000000000004</v>
      </c>
    </row>
    <row r="24" spans="1:7" ht="20.100000000000001" customHeight="1" x14ac:dyDescent="0.2">
      <c r="B24" s="74" t="s">
        <v>356</v>
      </c>
      <c r="C24" s="75" t="s">
        <v>357</v>
      </c>
      <c r="D24" s="74">
        <v>509</v>
      </c>
      <c r="E24" s="77"/>
      <c r="F24" s="77"/>
      <c r="G24" s="79" t="s">
        <v>358</v>
      </c>
    </row>
    <row r="25" spans="1:7" ht="18" customHeight="1" x14ac:dyDescent="0.2">
      <c r="B25" s="74" t="s">
        <v>345</v>
      </c>
      <c r="C25" s="75" t="s">
        <v>359</v>
      </c>
      <c r="D25" s="74">
        <v>510</v>
      </c>
      <c r="E25" s="78">
        <v>8.2463157085340775E-3</v>
      </c>
      <c r="F25" s="78">
        <v>8.1117144391142579E-3</v>
      </c>
      <c r="G25" s="80">
        <v>103598555.66</v>
      </c>
    </row>
    <row r="26" spans="1:7" ht="18.75" customHeight="1" x14ac:dyDescent="0.2">
      <c r="B26" s="74" t="s">
        <v>347</v>
      </c>
      <c r="C26" s="75" t="s">
        <v>360</v>
      </c>
      <c r="D26" s="74">
        <v>511</v>
      </c>
      <c r="E26" s="81">
        <v>4.3274780637306831E-3</v>
      </c>
      <c r="F26" s="81">
        <v>1.4234246181221783E-2</v>
      </c>
      <c r="G26" s="70" t="s">
        <v>361</v>
      </c>
    </row>
    <row r="27" spans="1:7" ht="20.100000000000001" customHeight="1" x14ac:dyDescent="0.2">
      <c r="B27" s="74" t="s">
        <v>349</v>
      </c>
      <c r="C27" s="75" t="s">
        <v>362</v>
      </c>
      <c r="D27" s="74">
        <v>512</v>
      </c>
      <c r="E27" s="77">
        <v>0</v>
      </c>
      <c r="F27" s="77"/>
    </row>
    <row r="28" spans="1:7" ht="20.100000000000001" customHeight="1" x14ac:dyDescent="0.2">
      <c r="B28" s="74" t="s">
        <v>44</v>
      </c>
      <c r="C28" s="75" t="s">
        <v>363</v>
      </c>
      <c r="D28" s="74">
        <v>513</v>
      </c>
      <c r="E28" s="78">
        <v>3.2356423652785279E-2</v>
      </c>
      <c r="F28" s="78">
        <v>1.1095954282482811E-2</v>
      </c>
    </row>
    <row r="31" spans="1:7" ht="16.5" customHeight="1" x14ac:dyDescent="0.2">
      <c r="A31" s="196" t="s">
        <v>83</v>
      </c>
      <c r="B31" s="196"/>
      <c r="C31" s="82" t="s">
        <v>364</v>
      </c>
      <c r="D31" s="197" t="s">
        <v>84</v>
      </c>
      <c r="E31" s="198" t="s">
        <v>365</v>
      </c>
      <c r="F31" s="198"/>
    </row>
    <row r="32" spans="1:7" ht="16.5" customHeight="1" x14ac:dyDescent="0.2">
      <c r="A32" s="196" t="s">
        <v>957</v>
      </c>
      <c r="B32" s="196"/>
      <c r="C32" s="83" t="s">
        <v>366</v>
      </c>
      <c r="D32" s="197"/>
      <c r="E32" s="198"/>
      <c r="F32" s="198"/>
    </row>
    <row r="33" spans="3:7" x14ac:dyDescent="0.2">
      <c r="E33" s="193" t="s">
        <v>367</v>
      </c>
      <c r="F33" s="193"/>
    </row>
    <row r="34" spans="3:7" ht="17.25" customHeight="1" x14ac:dyDescent="0.2"/>
    <row r="35" spans="3:7" ht="23.25" customHeight="1" x14ac:dyDescent="0.4">
      <c r="C35" s="194"/>
      <c r="D35" s="194"/>
      <c r="E35" s="194"/>
      <c r="F35" s="194"/>
      <c r="G35" s="194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7"/>
  <sheetViews>
    <sheetView view="pageBreakPreview" zoomScaleNormal="100" zoomScaleSheetLayoutView="100" workbookViewId="0">
      <selection sqref="A1:Q79"/>
    </sheetView>
  </sheetViews>
  <sheetFormatPr defaultColWidth="8" defaultRowHeight="12.75" customHeight="1" x14ac:dyDescent="0.2"/>
  <cols>
    <col min="1" max="1" width="47" style="100" customWidth="1"/>
    <col min="2" max="2" width="10.7109375" style="85" customWidth="1"/>
    <col min="3" max="3" width="11.85546875" style="86" customWidth="1"/>
    <col min="4" max="4" width="5.140625" style="69" customWidth="1"/>
    <col min="5" max="5" width="12.5703125" style="87" customWidth="1"/>
    <col min="6" max="6" width="5.28515625" style="82" customWidth="1"/>
    <col min="7" max="7" width="12.7109375" style="88" customWidth="1"/>
    <col min="8" max="8" width="5.28515625" style="82" customWidth="1"/>
    <col min="9" max="9" width="16.5703125" style="89" customWidth="1"/>
    <col min="10" max="10" width="7.5703125" style="82" customWidth="1"/>
    <col min="11" max="11" width="12" style="88" customWidth="1"/>
    <col min="12" max="12" width="5.42578125" style="90" customWidth="1"/>
    <col min="13" max="13" width="16.85546875" style="89" customWidth="1"/>
    <col min="14" max="14" width="6.42578125" style="82" customWidth="1"/>
    <col min="15" max="15" width="13.140625" style="88" customWidth="1"/>
    <col min="16" max="16" width="6.42578125" style="82" customWidth="1"/>
    <col min="17" max="17" width="13.28515625" style="88" customWidth="1"/>
    <col min="18" max="18" width="32.42578125" style="69" hidden="1" customWidth="1"/>
    <col min="19" max="19" width="14.85546875" style="69" hidden="1" customWidth="1"/>
    <col min="20" max="20" width="9.140625" style="69" customWidth="1"/>
    <col min="21" max="21" width="21" style="69" customWidth="1"/>
    <col min="22" max="256" width="9.140625" style="69" customWidth="1"/>
    <col min="257" max="16384" width="8" style="84"/>
  </cols>
  <sheetData>
    <row r="1" spans="1:18" x14ac:dyDescent="0.2">
      <c r="A1" s="69" t="str">
        <f>'[1]1'!A1</f>
        <v xml:space="preserve">Naziv investicionog fonda: </v>
      </c>
      <c r="B1" s="85" t="s">
        <v>839</v>
      </c>
    </row>
    <row r="2" spans="1:18" x14ac:dyDescent="0.2">
      <c r="A2" s="69" t="str">
        <f>'[1]1'!A2</f>
        <v xml:space="preserve">Registarski broj investicionog fonda: </v>
      </c>
    </row>
    <row r="3" spans="1:18" x14ac:dyDescent="0.2">
      <c r="A3" s="69" t="str">
        <f>'[1]1'!A3</f>
        <v>Naziv društva za upravljanje investicionim fondom: Društvo za upravljanje investicionim fondovima Kristal invest A.D. Banja Luka</v>
      </c>
    </row>
    <row r="4" spans="1:18" x14ac:dyDescent="0.2">
      <c r="A4" s="69" t="str">
        <f>'[1]1'!A4</f>
        <v>Matični broj društva za upravljanje investicionim fondom: 01935615</v>
      </c>
    </row>
    <row r="5" spans="1:18" x14ac:dyDescent="0.2">
      <c r="A5" s="69" t="str">
        <f>'[1]1'!A5</f>
        <v>JIB društva za upravljanje investicionim fondom: 4400819920004</v>
      </c>
    </row>
    <row r="6" spans="1:18" x14ac:dyDescent="0.2">
      <c r="A6" s="69" t="str">
        <f>'[1]1'!A6</f>
        <v>JIB zatvorenog investicionog fonda: JP-M-7</v>
      </c>
    </row>
    <row r="8" spans="1:18" x14ac:dyDescent="0.2">
      <c r="A8" s="195" t="s">
        <v>368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</row>
    <row r="9" spans="1:18" x14ac:dyDescent="0.2">
      <c r="A9" s="195" t="s">
        <v>940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</row>
    <row r="10" spans="1:18" x14ac:dyDescent="0.2">
      <c r="A10" s="91"/>
      <c r="B10" s="92"/>
      <c r="C10" s="93"/>
      <c r="D10" s="94"/>
      <c r="E10" s="95"/>
      <c r="F10" s="96"/>
      <c r="G10" s="97"/>
      <c r="H10" s="96"/>
      <c r="I10" s="98"/>
      <c r="J10" s="96"/>
      <c r="K10" s="97"/>
      <c r="L10" s="99"/>
      <c r="M10" s="98"/>
      <c r="N10" s="96"/>
      <c r="O10" s="97"/>
      <c r="P10" s="96"/>
      <c r="Q10" s="97"/>
    </row>
    <row r="11" spans="1:18" x14ac:dyDescent="0.2">
      <c r="A11" s="100" t="s">
        <v>369</v>
      </c>
    </row>
    <row r="12" spans="1:18" ht="45.75" customHeight="1" x14ac:dyDescent="0.2">
      <c r="A12" s="209" t="s">
        <v>370</v>
      </c>
      <c r="B12" s="210"/>
      <c r="C12" s="211"/>
      <c r="D12" s="206" t="s">
        <v>342</v>
      </c>
      <c r="E12" s="212" t="s">
        <v>371</v>
      </c>
      <c r="F12" s="206" t="s">
        <v>342</v>
      </c>
      <c r="G12" s="199" t="s">
        <v>372</v>
      </c>
      <c r="H12" s="206" t="s">
        <v>342</v>
      </c>
      <c r="I12" s="204" t="s">
        <v>373</v>
      </c>
      <c r="J12" s="206" t="s">
        <v>342</v>
      </c>
      <c r="K12" s="199" t="s">
        <v>374</v>
      </c>
      <c r="L12" s="201" t="s">
        <v>342</v>
      </c>
      <c r="M12" s="204" t="s">
        <v>375</v>
      </c>
      <c r="N12" s="206" t="s">
        <v>342</v>
      </c>
      <c r="O12" s="199" t="s">
        <v>376</v>
      </c>
      <c r="P12" s="206" t="s">
        <v>342</v>
      </c>
      <c r="Q12" s="199" t="s">
        <v>377</v>
      </c>
      <c r="R12" s="101"/>
    </row>
    <row r="13" spans="1:18" ht="63" customHeight="1" x14ac:dyDescent="0.2">
      <c r="A13" s="73" t="s">
        <v>378</v>
      </c>
      <c r="B13" s="73" t="s">
        <v>379</v>
      </c>
      <c r="C13" s="73" t="s">
        <v>380</v>
      </c>
      <c r="D13" s="207"/>
      <c r="E13" s="213"/>
      <c r="F13" s="207"/>
      <c r="G13" s="200"/>
      <c r="H13" s="207"/>
      <c r="I13" s="205"/>
      <c r="J13" s="207"/>
      <c r="K13" s="200"/>
      <c r="L13" s="202"/>
      <c r="M13" s="205"/>
      <c r="N13" s="207"/>
      <c r="O13" s="200"/>
      <c r="P13" s="207"/>
      <c r="Q13" s="200"/>
      <c r="R13" s="101">
        <v>102235371.31999999</v>
      </c>
    </row>
    <row r="14" spans="1:18" x14ac:dyDescent="0.2">
      <c r="A14" s="209">
        <v>1</v>
      </c>
      <c r="B14" s="210"/>
      <c r="C14" s="211"/>
      <c r="D14" s="208"/>
      <c r="E14" s="102">
        <v>2</v>
      </c>
      <c r="F14" s="208"/>
      <c r="G14" s="102">
        <v>3</v>
      </c>
      <c r="H14" s="208"/>
      <c r="I14" s="73">
        <v>4</v>
      </c>
      <c r="J14" s="208"/>
      <c r="K14" s="102">
        <v>5</v>
      </c>
      <c r="L14" s="203"/>
      <c r="M14" s="73">
        <v>6</v>
      </c>
      <c r="N14" s="208"/>
      <c r="O14" s="102">
        <v>7</v>
      </c>
      <c r="P14" s="208"/>
      <c r="Q14" s="102">
        <v>8</v>
      </c>
      <c r="R14" s="101"/>
    </row>
    <row r="15" spans="1:18" ht="19.5" customHeight="1" x14ac:dyDescent="0.2">
      <c r="A15" s="103" t="s">
        <v>381</v>
      </c>
      <c r="B15" s="73"/>
      <c r="C15" s="104"/>
      <c r="D15" s="74" t="s">
        <v>382</v>
      </c>
      <c r="E15" s="105"/>
      <c r="F15" s="106" t="s">
        <v>383</v>
      </c>
      <c r="G15" s="107"/>
      <c r="H15" s="108" t="s">
        <v>384</v>
      </c>
      <c r="I15" s="109"/>
      <c r="J15" s="108" t="s">
        <v>385</v>
      </c>
      <c r="K15" s="110"/>
      <c r="L15" s="108" t="s">
        <v>386</v>
      </c>
      <c r="M15" s="111"/>
      <c r="N15" s="106" t="s">
        <v>387</v>
      </c>
      <c r="O15" s="110"/>
      <c r="P15" s="106" t="s">
        <v>388</v>
      </c>
      <c r="Q15" s="110"/>
      <c r="R15" s="112"/>
    </row>
    <row r="16" spans="1:18" ht="19.5" customHeight="1" x14ac:dyDescent="0.2">
      <c r="A16" s="103" t="s">
        <v>389</v>
      </c>
      <c r="B16" s="73"/>
      <c r="C16" s="104"/>
      <c r="D16" s="74" t="s">
        <v>390</v>
      </c>
      <c r="E16" s="105"/>
      <c r="F16" s="106" t="s">
        <v>391</v>
      </c>
      <c r="G16" s="107"/>
      <c r="H16" s="108" t="s">
        <v>392</v>
      </c>
      <c r="I16" s="109">
        <v>18994257.079999998</v>
      </c>
      <c r="J16" s="108" t="s">
        <v>393</v>
      </c>
      <c r="K16" s="110"/>
      <c r="L16" s="108" t="s">
        <v>394</v>
      </c>
      <c r="M16" s="111">
        <v>19566598.640000001</v>
      </c>
      <c r="N16" s="106" t="s">
        <v>395</v>
      </c>
      <c r="O16" s="110"/>
      <c r="P16" s="106" t="s">
        <v>396</v>
      </c>
      <c r="Q16" s="110">
        <v>51.820399999999999</v>
      </c>
      <c r="R16" s="112"/>
    </row>
    <row r="17" spans="1:18" ht="19.5" customHeight="1" x14ac:dyDescent="0.2">
      <c r="A17" s="103" t="s">
        <v>397</v>
      </c>
      <c r="B17" s="73" t="s">
        <v>398</v>
      </c>
      <c r="C17" s="104" t="s">
        <v>399</v>
      </c>
      <c r="D17" s="74"/>
      <c r="E17" s="105">
        <v>19039206</v>
      </c>
      <c r="F17" s="106"/>
      <c r="G17" s="107">
        <v>0</v>
      </c>
      <c r="H17" s="108"/>
      <c r="I17" s="109">
        <v>0</v>
      </c>
      <c r="J17" s="108"/>
      <c r="K17" s="110">
        <v>0</v>
      </c>
      <c r="L17" s="108"/>
      <c r="M17" s="111">
        <v>0</v>
      </c>
      <c r="N17" s="106"/>
      <c r="O17" s="110">
        <v>2.6114000000000002</v>
      </c>
      <c r="P17" s="106"/>
      <c r="Q17" s="110">
        <v>0</v>
      </c>
      <c r="R17" s="112"/>
    </row>
    <row r="18" spans="1:18" ht="19.5" customHeight="1" x14ac:dyDescent="0.2">
      <c r="A18" s="103" t="s">
        <v>400</v>
      </c>
      <c r="B18" s="73" t="s">
        <v>398</v>
      </c>
      <c r="C18" s="104" t="s">
        <v>401</v>
      </c>
      <c r="D18" s="74"/>
      <c r="E18" s="105">
        <v>452000</v>
      </c>
      <c r="F18" s="106"/>
      <c r="G18" s="107">
        <v>3.6400000000000002E-2</v>
      </c>
      <c r="H18" s="108"/>
      <c r="I18" s="109">
        <v>16452.8</v>
      </c>
      <c r="J18" s="108"/>
      <c r="K18" s="110">
        <v>3.6400000000000002E-2</v>
      </c>
      <c r="L18" s="108"/>
      <c r="M18" s="111">
        <v>16452.8</v>
      </c>
      <c r="N18" s="106"/>
      <c r="O18" s="110">
        <v>19.241299999999999</v>
      </c>
      <c r="P18" s="106"/>
      <c r="Q18" s="110">
        <v>4.36E-2</v>
      </c>
      <c r="R18" s="112"/>
    </row>
    <row r="19" spans="1:18" ht="19.5" customHeight="1" x14ac:dyDescent="0.2">
      <c r="A19" s="103" t="s">
        <v>402</v>
      </c>
      <c r="B19" s="73" t="s">
        <v>398</v>
      </c>
      <c r="C19" s="104" t="s">
        <v>403</v>
      </c>
      <c r="D19" s="74"/>
      <c r="E19" s="105">
        <v>3975515</v>
      </c>
      <c r="F19" s="106"/>
      <c r="G19" s="107">
        <v>0.10290000000000001</v>
      </c>
      <c r="H19" s="108"/>
      <c r="I19" s="109">
        <v>409080.49</v>
      </c>
      <c r="J19" s="108"/>
      <c r="K19" s="110">
        <v>0.1186</v>
      </c>
      <c r="L19" s="108"/>
      <c r="M19" s="111">
        <v>471496.08</v>
      </c>
      <c r="N19" s="106"/>
      <c r="O19" s="110">
        <v>4.3083</v>
      </c>
      <c r="P19" s="106"/>
      <c r="Q19" s="110">
        <v>1.2486999999999999</v>
      </c>
      <c r="R19" s="112"/>
    </row>
    <row r="20" spans="1:18" ht="19.5" customHeight="1" x14ac:dyDescent="0.2">
      <c r="A20" s="103" t="s">
        <v>404</v>
      </c>
      <c r="B20" s="73" t="s">
        <v>398</v>
      </c>
      <c r="C20" s="104" t="s">
        <v>405</v>
      </c>
      <c r="D20" s="74"/>
      <c r="E20" s="105">
        <v>140126</v>
      </c>
      <c r="F20" s="106"/>
      <c r="G20" s="107">
        <v>0.1905</v>
      </c>
      <c r="H20" s="108"/>
      <c r="I20" s="109">
        <v>26694</v>
      </c>
      <c r="J20" s="108"/>
      <c r="K20" s="110">
        <v>0.24</v>
      </c>
      <c r="L20" s="108"/>
      <c r="M20" s="111">
        <v>33630.239999999998</v>
      </c>
      <c r="N20" s="106"/>
      <c r="O20" s="110">
        <v>0.69889999999999997</v>
      </c>
      <c r="P20" s="106"/>
      <c r="Q20" s="110">
        <v>8.9099999999999999E-2</v>
      </c>
      <c r="R20" s="112"/>
    </row>
    <row r="21" spans="1:18" ht="19.5" customHeight="1" x14ac:dyDescent="0.2">
      <c r="A21" s="103" t="s">
        <v>406</v>
      </c>
      <c r="B21" s="73" t="s">
        <v>398</v>
      </c>
      <c r="C21" s="104" t="s">
        <v>407</v>
      </c>
      <c r="D21" s="74"/>
      <c r="E21" s="105">
        <v>196042</v>
      </c>
      <c r="F21" s="106"/>
      <c r="G21" s="107">
        <v>0.25540000000000002</v>
      </c>
      <c r="H21" s="108"/>
      <c r="I21" s="109">
        <v>50069.13</v>
      </c>
      <c r="J21" s="108"/>
      <c r="K21" s="110">
        <v>0.28699999999999998</v>
      </c>
      <c r="L21" s="108"/>
      <c r="M21" s="111">
        <v>56264.05</v>
      </c>
      <c r="N21" s="106"/>
      <c r="O21" s="110">
        <v>0.50939999999999996</v>
      </c>
      <c r="P21" s="106"/>
      <c r="Q21" s="110">
        <v>0.14899999999999999</v>
      </c>
      <c r="R21" s="112"/>
    </row>
    <row r="22" spans="1:18" ht="19.5" customHeight="1" x14ac:dyDescent="0.2">
      <c r="A22" s="103" t="s">
        <v>408</v>
      </c>
      <c r="B22" s="73" t="s">
        <v>398</v>
      </c>
      <c r="C22" s="104" t="s">
        <v>409</v>
      </c>
      <c r="D22" s="74"/>
      <c r="E22" s="105">
        <v>437620</v>
      </c>
      <c r="F22" s="106"/>
      <c r="G22" s="107">
        <v>1.4246000000000001</v>
      </c>
      <c r="H22" s="108"/>
      <c r="I22" s="109">
        <v>623433.44999999995</v>
      </c>
      <c r="J22" s="108"/>
      <c r="K22" s="110">
        <v>1.5265</v>
      </c>
      <c r="L22" s="108"/>
      <c r="M22" s="111">
        <v>668026.93000000005</v>
      </c>
      <c r="N22" s="106"/>
      <c r="O22" s="110">
        <v>1.4063000000000001</v>
      </c>
      <c r="P22" s="106"/>
      <c r="Q22" s="110">
        <v>1.7692000000000001</v>
      </c>
      <c r="R22" s="112"/>
    </row>
    <row r="23" spans="1:18" ht="19.5" customHeight="1" x14ac:dyDescent="0.2">
      <c r="A23" s="103" t="s">
        <v>410</v>
      </c>
      <c r="B23" s="73" t="s">
        <v>398</v>
      </c>
      <c r="C23" s="104" t="s">
        <v>411</v>
      </c>
      <c r="D23" s="74"/>
      <c r="E23" s="105">
        <v>2562418</v>
      </c>
      <c r="F23" s="106"/>
      <c r="G23" s="107">
        <v>0</v>
      </c>
      <c r="H23" s="108"/>
      <c r="I23" s="109">
        <v>0</v>
      </c>
      <c r="J23" s="108"/>
      <c r="K23" s="110">
        <v>0</v>
      </c>
      <c r="L23" s="108"/>
      <c r="M23" s="111">
        <v>0</v>
      </c>
      <c r="N23" s="106"/>
      <c r="O23" s="110">
        <v>20.1158</v>
      </c>
      <c r="P23" s="106"/>
      <c r="Q23" s="110">
        <v>0</v>
      </c>
      <c r="R23" s="112"/>
    </row>
    <row r="24" spans="1:18" ht="19.5" customHeight="1" x14ac:dyDescent="0.2">
      <c r="A24" s="103" t="s">
        <v>412</v>
      </c>
      <c r="B24" s="73" t="s">
        <v>398</v>
      </c>
      <c r="C24" s="104" t="s">
        <v>413</v>
      </c>
      <c r="D24" s="74"/>
      <c r="E24" s="105">
        <v>2347356</v>
      </c>
      <c r="F24" s="106"/>
      <c r="G24" s="107">
        <v>0</v>
      </c>
      <c r="H24" s="108"/>
      <c r="I24" s="109">
        <v>0</v>
      </c>
      <c r="J24" s="108"/>
      <c r="K24" s="110">
        <v>0</v>
      </c>
      <c r="L24" s="108"/>
      <c r="M24" s="111">
        <v>0</v>
      </c>
      <c r="N24" s="106"/>
      <c r="O24" s="110">
        <v>4.5758000000000001</v>
      </c>
      <c r="P24" s="106"/>
      <c r="Q24" s="110">
        <v>0</v>
      </c>
      <c r="R24" s="112"/>
    </row>
    <row r="25" spans="1:18" ht="19.5" customHeight="1" x14ac:dyDescent="0.2">
      <c r="A25" s="103" t="s">
        <v>414</v>
      </c>
      <c r="B25" s="73" t="s">
        <v>398</v>
      </c>
      <c r="C25" s="104" t="s">
        <v>415</v>
      </c>
      <c r="D25" s="74"/>
      <c r="E25" s="105">
        <v>547645</v>
      </c>
      <c r="F25" s="106"/>
      <c r="G25" s="107">
        <v>0</v>
      </c>
      <c r="H25" s="108"/>
      <c r="I25" s="109">
        <v>0</v>
      </c>
      <c r="J25" s="108"/>
      <c r="K25" s="110">
        <v>0</v>
      </c>
      <c r="L25" s="108"/>
      <c r="M25" s="111">
        <v>0</v>
      </c>
      <c r="N25" s="106"/>
      <c r="O25" s="110">
        <v>9.4537999999999993</v>
      </c>
      <c r="P25" s="106"/>
      <c r="Q25" s="110">
        <v>0</v>
      </c>
      <c r="R25" s="112"/>
    </row>
    <row r="26" spans="1:18" ht="19.5" customHeight="1" x14ac:dyDescent="0.2">
      <c r="A26" s="103" t="s">
        <v>416</v>
      </c>
      <c r="B26" s="73" t="s">
        <v>398</v>
      </c>
      <c r="C26" s="104" t="s">
        <v>417</v>
      </c>
      <c r="D26" s="74"/>
      <c r="E26" s="105">
        <v>550862</v>
      </c>
      <c r="F26" s="106"/>
      <c r="G26" s="107">
        <v>0</v>
      </c>
      <c r="H26" s="108"/>
      <c r="I26" s="109">
        <v>0</v>
      </c>
      <c r="J26" s="108"/>
      <c r="K26" s="110">
        <v>0</v>
      </c>
      <c r="L26" s="108"/>
      <c r="M26" s="111">
        <v>0</v>
      </c>
      <c r="N26" s="106"/>
      <c r="O26" s="110">
        <v>1.9105000000000001</v>
      </c>
      <c r="P26" s="106"/>
      <c r="Q26" s="110">
        <v>0</v>
      </c>
      <c r="R26" s="112"/>
    </row>
    <row r="27" spans="1:18" ht="19.5" customHeight="1" x14ac:dyDescent="0.2">
      <c r="A27" s="103" t="s">
        <v>418</v>
      </c>
      <c r="B27" s="73" t="s">
        <v>398</v>
      </c>
      <c r="C27" s="104" t="s">
        <v>419</v>
      </c>
      <c r="D27" s="74"/>
      <c r="E27" s="105">
        <v>1991257</v>
      </c>
      <c r="F27" s="106"/>
      <c r="G27" s="107">
        <v>0</v>
      </c>
      <c r="H27" s="108"/>
      <c r="I27" s="109">
        <v>0</v>
      </c>
      <c r="J27" s="108"/>
      <c r="K27" s="110">
        <v>0</v>
      </c>
      <c r="L27" s="108"/>
      <c r="M27" s="111">
        <v>0</v>
      </c>
      <c r="N27" s="106"/>
      <c r="O27" s="110">
        <v>9.3183000000000007</v>
      </c>
      <c r="P27" s="106"/>
      <c r="Q27" s="110">
        <v>0</v>
      </c>
      <c r="R27" s="112"/>
    </row>
    <row r="28" spans="1:18" ht="19.5" customHeight="1" x14ac:dyDescent="0.2">
      <c r="A28" s="103" t="s">
        <v>420</v>
      </c>
      <c r="B28" s="73" t="s">
        <v>398</v>
      </c>
      <c r="C28" s="104" t="s">
        <v>421</v>
      </c>
      <c r="D28" s="74"/>
      <c r="E28" s="105">
        <v>268958</v>
      </c>
      <c r="F28" s="106"/>
      <c r="G28" s="107">
        <v>0</v>
      </c>
      <c r="H28" s="108"/>
      <c r="I28" s="109">
        <v>0</v>
      </c>
      <c r="J28" s="108"/>
      <c r="K28" s="110">
        <v>0</v>
      </c>
      <c r="L28" s="108"/>
      <c r="M28" s="111">
        <v>0</v>
      </c>
      <c r="N28" s="106"/>
      <c r="O28" s="110">
        <v>2.3197999999999999</v>
      </c>
      <c r="P28" s="106"/>
      <c r="Q28" s="110">
        <v>0</v>
      </c>
      <c r="R28" s="112"/>
    </row>
    <row r="29" spans="1:18" ht="19.5" customHeight="1" x14ac:dyDescent="0.2">
      <c r="A29" s="103" t="s">
        <v>422</v>
      </c>
      <c r="B29" s="73" t="s">
        <v>398</v>
      </c>
      <c r="C29" s="104" t="s">
        <v>423</v>
      </c>
      <c r="D29" s="74"/>
      <c r="E29" s="105">
        <v>8697</v>
      </c>
      <c r="F29" s="106"/>
      <c r="G29" s="107">
        <v>0</v>
      </c>
      <c r="H29" s="108"/>
      <c r="I29" s="109">
        <v>0</v>
      </c>
      <c r="J29" s="108"/>
      <c r="K29" s="110">
        <v>0</v>
      </c>
      <c r="L29" s="108"/>
      <c r="M29" s="111">
        <v>0</v>
      </c>
      <c r="N29" s="106"/>
      <c r="O29" s="110">
        <v>2.4247999999999998</v>
      </c>
      <c r="P29" s="106"/>
      <c r="Q29" s="110">
        <v>0</v>
      </c>
      <c r="R29" s="112"/>
    </row>
    <row r="30" spans="1:18" ht="19.5" customHeight="1" x14ac:dyDescent="0.2">
      <c r="A30" s="103" t="s">
        <v>424</v>
      </c>
      <c r="B30" s="73" t="s">
        <v>398</v>
      </c>
      <c r="C30" s="104" t="s">
        <v>425</v>
      </c>
      <c r="D30" s="74"/>
      <c r="E30" s="105">
        <v>15130467</v>
      </c>
      <c r="F30" s="106"/>
      <c r="G30" s="107">
        <v>0.32979999999999998</v>
      </c>
      <c r="H30" s="108"/>
      <c r="I30" s="109">
        <v>4990028.0199999996</v>
      </c>
      <c r="J30" s="108"/>
      <c r="K30" s="110">
        <v>0.3362</v>
      </c>
      <c r="L30" s="108"/>
      <c r="M30" s="111">
        <v>5086863.01</v>
      </c>
      <c r="N30" s="106"/>
      <c r="O30" s="110">
        <v>3.4235000000000002</v>
      </c>
      <c r="P30" s="106"/>
      <c r="Q30" s="110">
        <v>13.472099999999999</v>
      </c>
      <c r="R30" s="112"/>
    </row>
    <row r="31" spans="1:18" ht="19.5" customHeight="1" x14ac:dyDescent="0.2">
      <c r="A31" s="103" t="s">
        <v>426</v>
      </c>
      <c r="B31" s="73" t="s">
        <v>398</v>
      </c>
      <c r="C31" s="104" t="s">
        <v>427</v>
      </c>
      <c r="D31" s="74"/>
      <c r="E31" s="105">
        <v>2403881</v>
      </c>
      <c r="F31" s="106"/>
      <c r="G31" s="107">
        <v>0.48559999999999998</v>
      </c>
      <c r="H31" s="108"/>
      <c r="I31" s="109">
        <v>1167324.6100000001</v>
      </c>
      <c r="J31" s="108"/>
      <c r="K31" s="110">
        <v>0.41220000000000001</v>
      </c>
      <c r="L31" s="108"/>
      <c r="M31" s="111">
        <v>990879.75</v>
      </c>
      <c r="N31" s="106"/>
      <c r="O31" s="110">
        <v>2.3485999999999998</v>
      </c>
      <c r="P31" s="106"/>
      <c r="Q31" s="110">
        <v>2.6242999999999999</v>
      </c>
      <c r="R31" s="112"/>
    </row>
    <row r="32" spans="1:18" ht="19.5" customHeight="1" x14ac:dyDescent="0.2">
      <c r="A32" s="103" t="s">
        <v>428</v>
      </c>
      <c r="B32" s="73" t="s">
        <v>398</v>
      </c>
      <c r="C32" s="104" t="s">
        <v>429</v>
      </c>
      <c r="D32" s="74"/>
      <c r="E32" s="105">
        <v>10262295</v>
      </c>
      <c r="F32" s="106"/>
      <c r="G32" s="107">
        <v>0.43840000000000001</v>
      </c>
      <c r="H32" s="108"/>
      <c r="I32" s="109">
        <v>4498990.13</v>
      </c>
      <c r="J32" s="108"/>
      <c r="K32" s="110">
        <v>0.46129999999999999</v>
      </c>
      <c r="L32" s="108"/>
      <c r="M32" s="111">
        <v>4733996.68</v>
      </c>
      <c r="N32" s="106"/>
      <c r="O32" s="110">
        <v>2.6644000000000001</v>
      </c>
      <c r="P32" s="106"/>
      <c r="Q32" s="110">
        <v>12.537599999999999</v>
      </c>
      <c r="R32" s="112"/>
    </row>
    <row r="33" spans="1:18" ht="19.5" customHeight="1" x14ac:dyDescent="0.2">
      <c r="A33" s="103" t="s">
        <v>430</v>
      </c>
      <c r="B33" s="73" t="s">
        <v>398</v>
      </c>
      <c r="C33" s="104" t="s">
        <v>431</v>
      </c>
      <c r="D33" s="74"/>
      <c r="E33" s="105">
        <v>992764</v>
      </c>
      <c r="F33" s="106"/>
      <c r="G33" s="107">
        <v>0</v>
      </c>
      <c r="H33" s="108"/>
      <c r="I33" s="109">
        <v>0</v>
      </c>
      <c r="J33" s="108"/>
      <c r="K33" s="110">
        <v>0</v>
      </c>
      <c r="L33" s="108"/>
      <c r="M33" s="111">
        <v>0</v>
      </c>
      <c r="N33" s="106"/>
      <c r="O33" s="110">
        <v>3.6139999999999999</v>
      </c>
      <c r="P33" s="106"/>
      <c r="Q33" s="110">
        <v>0</v>
      </c>
      <c r="R33" s="112"/>
    </row>
    <row r="34" spans="1:18" ht="19.5" customHeight="1" x14ac:dyDescent="0.2">
      <c r="A34" s="103" t="s">
        <v>432</v>
      </c>
      <c r="B34" s="73" t="s">
        <v>398</v>
      </c>
      <c r="C34" s="104" t="s">
        <v>433</v>
      </c>
      <c r="D34" s="74"/>
      <c r="E34" s="105">
        <v>3256276</v>
      </c>
      <c r="F34" s="106"/>
      <c r="G34" s="107">
        <v>0.86050000000000004</v>
      </c>
      <c r="H34" s="108"/>
      <c r="I34" s="109">
        <v>2802025.5</v>
      </c>
      <c r="J34" s="108"/>
      <c r="K34" s="110">
        <v>0.83150000000000002</v>
      </c>
      <c r="L34" s="108"/>
      <c r="M34" s="111">
        <v>2707593.49</v>
      </c>
      <c r="N34" s="106"/>
      <c r="O34" s="110">
        <v>6.4127999999999998</v>
      </c>
      <c r="P34" s="106"/>
      <c r="Q34" s="110">
        <v>7.1707999999999998</v>
      </c>
      <c r="R34" s="112"/>
    </row>
    <row r="35" spans="1:18" ht="19.5" customHeight="1" x14ac:dyDescent="0.2">
      <c r="A35" s="103" t="s">
        <v>434</v>
      </c>
      <c r="B35" s="73" t="s">
        <v>398</v>
      </c>
      <c r="C35" s="104" t="s">
        <v>435</v>
      </c>
      <c r="D35" s="74"/>
      <c r="E35" s="105">
        <v>570734</v>
      </c>
      <c r="F35" s="106"/>
      <c r="G35" s="107">
        <v>0</v>
      </c>
      <c r="H35" s="108"/>
      <c r="I35" s="109">
        <v>0</v>
      </c>
      <c r="J35" s="108"/>
      <c r="K35" s="110">
        <v>0</v>
      </c>
      <c r="L35" s="108"/>
      <c r="M35" s="111">
        <v>0</v>
      </c>
      <c r="N35" s="106"/>
      <c r="O35" s="110">
        <v>5.2049000000000003</v>
      </c>
      <c r="P35" s="106"/>
      <c r="Q35" s="110">
        <v>0</v>
      </c>
      <c r="R35" s="112"/>
    </row>
    <row r="36" spans="1:18" ht="19.5" customHeight="1" x14ac:dyDescent="0.2">
      <c r="A36" s="103" t="s">
        <v>437</v>
      </c>
      <c r="B36" s="73" t="s">
        <v>398</v>
      </c>
      <c r="C36" s="104" t="s">
        <v>438</v>
      </c>
      <c r="D36" s="74"/>
      <c r="E36" s="105">
        <v>311</v>
      </c>
      <c r="F36" s="106"/>
      <c r="G36" s="107">
        <v>0</v>
      </c>
      <c r="H36" s="108"/>
      <c r="I36" s="109">
        <v>0</v>
      </c>
      <c r="J36" s="108"/>
      <c r="K36" s="110">
        <v>0</v>
      </c>
      <c r="L36" s="108"/>
      <c r="M36" s="111">
        <v>0</v>
      </c>
      <c r="N36" s="106"/>
      <c r="O36" s="110">
        <v>0.27560000000000001</v>
      </c>
      <c r="P36" s="106"/>
      <c r="Q36" s="110">
        <v>0</v>
      </c>
      <c r="R36" s="112"/>
    </row>
    <row r="37" spans="1:18" ht="19.5" customHeight="1" x14ac:dyDescent="0.2">
      <c r="A37" s="103" t="s">
        <v>439</v>
      </c>
      <c r="B37" s="73" t="s">
        <v>398</v>
      </c>
      <c r="C37" s="104" t="s">
        <v>440</v>
      </c>
      <c r="D37" s="74"/>
      <c r="E37" s="105">
        <v>427899</v>
      </c>
      <c r="F37" s="106"/>
      <c r="G37" s="107">
        <v>0</v>
      </c>
      <c r="H37" s="108"/>
      <c r="I37" s="109">
        <v>0</v>
      </c>
      <c r="J37" s="108"/>
      <c r="K37" s="110">
        <v>0</v>
      </c>
      <c r="L37" s="108"/>
      <c r="M37" s="111">
        <v>0</v>
      </c>
      <c r="N37" s="106"/>
      <c r="O37" s="110">
        <v>11.9428</v>
      </c>
      <c r="P37" s="106"/>
      <c r="Q37" s="110">
        <v>0</v>
      </c>
      <c r="R37" s="112"/>
    </row>
    <row r="38" spans="1:18" ht="19.5" customHeight="1" x14ac:dyDescent="0.2">
      <c r="A38" s="103" t="s">
        <v>442</v>
      </c>
      <c r="B38" s="73" t="s">
        <v>398</v>
      </c>
      <c r="C38" s="104" t="s">
        <v>443</v>
      </c>
      <c r="D38" s="74"/>
      <c r="E38" s="105">
        <v>3530147</v>
      </c>
      <c r="F38" s="106"/>
      <c r="G38" s="107">
        <v>8.9399999999999993E-2</v>
      </c>
      <c r="H38" s="108"/>
      <c r="I38" s="109">
        <v>315595.14</v>
      </c>
      <c r="J38" s="108"/>
      <c r="K38" s="110">
        <v>0.04</v>
      </c>
      <c r="L38" s="108"/>
      <c r="M38" s="111">
        <v>141205.88</v>
      </c>
      <c r="N38" s="106"/>
      <c r="O38" s="110">
        <v>3.7582</v>
      </c>
      <c r="P38" s="106"/>
      <c r="Q38" s="110">
        <v>0.374</v>
      </c>
      <c r="R38" s="112"/>
    </row>
    <row r="39" spans="1:18" ht="19.5" customHeight="1" x14ac:dyDescent="0.2">
      <c r="A39" s="103" t="s">
        <v>444</v>
      </c>
      <c r="B39" s="73" t="s">
        <v>398</v>
      </c>
      <c r="C39" s="104" t="s">
        <v>445</v>
      </c>
      <c r="D39" s="74"/>
      <c r="E39" s="105">
        <v>847550</v>
      </c>
      <c r="F39" s="106"/>
      <c r="G39" s="107">
        <v>0</v>
      </c>
      <c r="H39" s="108"/>
      <c r="I39" s="109">
        <v>0</v>
      </c>
      <c r="J39" s="108"/>
      <c r="K39" s="110">
        <v>0</v>
      </c>
      <c r="L39" s="108"/>
      <c r="M39" s="111">
        <v>0</v>
      </c>
      <c r="N39" s="106"/>
      <c r="O39" s="110">
        <v>4.9878999999999998</v>
      </c>
      <c r="P39" s="106"/>
      <c r="Q39" s="110">
        <v>0</v>
      </c>
      <c r="R39" s="112"/>
    </row>
    <row r="40" spans="1:18" ht="19.5" customHeight="1" x14ac:dyDescent="0.2">
      <c r="A40" s="103" t="s">
        <v>446</v>
      </c>
      <c r="B40" s="73" t="s">
        <v>398</v>
      </c>
      <c r="C40" s="104" t="s">
        <v>447</v>
      </c>
      <c r="D40" s="74"/>
      <c r="E40" s="105">
        <v>3022228</v>
      </c>
      <c r="F40" s="106"/>
      <c r="G40" s="107">
        <v>2.5399999999999999E-2</v>
      </c>
      <c r="H40" s="108"/>
      <c r="I40" s="109">
        <v>76764.59</v>
      </c>
      <c r="J40" s="108"/>
      <c r="K40" s="110">
        <v>2.5700000000000001E-2</v>
      </c>
      <c r="L40" s="108"/>
      <c r="M40" s="111">
        <v>77671.259999999995</v>
      </c>
      <c r="N40" s="106"/>
      <c r="O40" s="110">
        <v>0.7954</v>
      </c>
      <c r="P40" s="106"/>
      <c r="Q40" s="110">
        <v>0.20569999999999999</v>
      </c>
      <c r="R40" s="112"/>
    </row>
    <row r="41" spans="1:18" ht="19.5" customHeight="1" x14ac:dyDescent="0.2">
      <c r="A41" s="103" t="s">
        <v>448</v>
      </c>
      <c r="B41" s="73" t="s">
        <v>398</v>
      </c>
      <c r="C41" s="104" t="s">
        <v>449</v>
      </c>
      <c r="D41" s="74"/>
      <c r="E41" s="105">
        <v>174344</v>
      </c>
      <c r="F41" s="106"/>
      <c r="G41" s="107">
        <v>0</v>
      </c>
      <c r="H41" s="108"/>
      <c r="I41" s="109">
        <v>0</v>
      </c>
      <c r="J41" s="108"/>
      <c r="K41" s="110">
        <v>0</v>
      </c>
      <c r="L41" s="108"/>
      <c r="M41" s="111">
        <v>0</v>
      </c>
      <c r="N41" s="106"/>
      <c r="O41" s="110">
        <v>33.495699999999999</v>
      </c>
      <c r="P41" s="106"/>
      <c r="Q41" s="110">
        <v>0</v>
      </c>
      <c r="R41" s="112"/>
    </row>
    <row r="42" spans="1:18" ht="19.5" customHeight="1" x14ac:dyDescent="0.2">
      <c r="A42" s="103" t="s">
        <v>450</v>
      </c>
      <c r="B42" s="73" t="s">
        <v>398</v>
      </c>
      <c r="C42" s="104" t="s">
        <v>451</v>
      </c>
      <c r="D42" s="74"/>
      <c r="E42" s="105">
        <v>6695355</v>
      </c>
      <c r="F42" s="106"/>
      <c r="G42" s="107">
        <v>2.6200000000000001E-2</v>
      </c>
      <c r="H42" s="108"/>
      <c r="I42" s="109">
        <v>175418.3</v>
      </c>
      <c r="J42" s="108"/>
      <c r="K42" s="110">
        <v>2.1499999999999998E-2</v>
      </c>
      <c r="L42" s="108"/>
      <c r="M42" s="111">
        <v>143950.13</v>
      </c>
      <c r="N42" s="106"/>
      <c r="O42" s="110">
        <v>2.6152000000000002</v>
      </c>
      <c r="P42" s="106"/>
      <c r="Q42" s="110">
        <v>0.38119999999999998</v>
      </c>
      <c r="R42" s="112"/>
    </row>
    <row r="43" spans="1:18" ht="19.5" customHeight="1" x14ac:dyDescent="0.2">
      <c r="A43" s="103" t="s">
        <v>452</v>
      </c>
      <c r="B43" s="73" t="s">
        <v>398</v>
      </c>
      <c r="C43" s="104" t="s">
        <v>453</v>
      </c>
      <c r="D43" s="74"/>
      <c r="E43" s="105">
        <v>668574</v>
      </c>
      <c r="F43" s="106"/>
      <c r="G43" s="107">
        <v>0</v>
      </c>
      <c r="H43" s="108"/>
      <c r="I43" s="109">
        <v>0</v>
      </c>
      <c r="J43" s="108"/>
      <c r="K43" s="110">
        <v>0</v>
      </c>
      <c r="L43" s="108"/>
      <c r="M43" s="111">
        <v>0</v>
      </c>
      <c r="N43" s="106"/>
      <c r="O43" s="110">
        <v>5.9790000000000001</v>
      </c>
      <c r="P43" s="106"/>
      <c r="Q43" s="110">
        <v>0</v>
      </c>
      <c r="R43" s="112"/>
    </row>
    <row r="44" spans="1:18" ht="19.5" customHeight="1" x14ac:dyDescent="0.2">
      <c r="A44" s="103" t="s">
        <v>454</v>
      </c>
      <c r="B44" s="73" t="s">
        <v>398</v>
      </c>
      <c r="C44" s="104" t="s">
        <v>455</v>
      </c>
      <c r="D44" s="74"/>
      <c r="E44" s="105">
        <v>730786</v>
      </c>
      <c r="F44" s="106"/>
      <c r="G44" s="107">
        <v>0</v>
      </c>
      <c r="H44" s="108"/>
      <c r="I44" s="109">
        <v>0</v>
      </c>
      <c r="J44" s="108"/>
      <c r="K44" s="110">
        <v>0</v>
      </c>
      <c r="L44" s="108"/>
      <c r="M44" s="111">
        <v>0</v>
      </c>
      <c r="N44" s="106"/>
      <c r="O44" s="110">
        <v>6.1501000000000001</v>
      </c>
      <c r="P44" s="106"/>
      <c r="Q44" s="110">
        <v>0</v>
      </c>
      <c r="R44" s="112"/>
    </row>
    <row r="45" spans="1:18" ht="19.5" customHeight="1" x14ac:dyDescent="0.2">
      <c r="A45" s="103" t="s">
        <v>456</v>
      </c>
      <c r="B45" s="73" t="s">
        <v>398</v>
      </c>
      <c r="C45" s="104" t="s">
        <v>457</v>
      </c>
      <c r="D45" s="74"/>
      <c r="E45" s="105">
        <v>5125</v>
      </c>
      <c r="F45" s="106"/>
      <c r="G45" s="107">
        <v>8.5044000000000004</v>
      </c>
      <c r="H45" s="108"/>
      <c r="I45" s="109">
        <v>43585.05</v>
      </c>
      <c r="J45" s="108"/>
      <c r="K45" s="110">
        <v>8.5044000000000004</v>
      </c>
      <c r="L45" s="108"/>
      <c r="M45" s="111">
        <v>43585.05</v>
      </c>
      <c r="N45" s="106"/>
      <c r="O45" s="110">
        <v>0.19600000000000001</v>
      </c>
      <c r="P45" s="106"/>
      <c r="Q45" s="110">
        <v>0.1154</v>
      </c>
      <c r="R45" s="112"/>
    </row>
    <row r="46" spans="1:18" ht="19.5" customHeight="1" x14ac:dyDescent="0.2">
      <c r="A46" s="103" t="s">
        <v>458</v>
      </c>
      <c r="B46" s="73" t="s">
        <v>398</v>
      </c>
      <c r="C46" s="104" t="s">
        <v>459</v>
      </c>
      <c r="D46" s="74"/>
      <c r="E46" s="105">
        <v>2913917</v>
      </c>
      <c r="F46" s="106"/>
      <c r="G46" s="107">
        <v>1.1629</v>
      </c>
      <c r="H46" s="108"/>
      <c r="I46" s="109">
        <v>3388594.08</v>
      </c>
      <c r="J46" s="108"/>
      <c r="K46" s="110">
        <v>1.3674999999999999</v>
      </c>
      <c r="L46" s="108"/>
      <c r="M46" s="111">
        <v>3984781.5</v>
      </c>
      <c r="N46" s="106"/>
      <c r="O46" s="110">
        <v>0.59299999999999997</v>
      </c>
      <c r="P46" s="106"/>
      <c r="Q46" s="110">
        <v>10.5533</v>
      </c>
      <c r="R46" s="112"/>
    </row>
    <row r="47" spans="1:18" ht="19.5" customHeight="1" x14ac:dyDescent="0.2">
      <c r="A47" s="103" t="s">
        <v>460</v>
      </c>
      <c r="B47" s="73" t="s">
        <v>398</v>
      </c>
      <c r="C47" s="104" t="s">
        <v>461</v>
      </c>
      <c r="D47" s="74"/>
      <c r="E47" s="105">
        <v>816419</v>
      </c>
      <c r="F47" s="106"/>
      <c r="G47" s="107">
        <v>0</v>
      </c>
      <c r="H47" s="108"/>
      <c r="I47" s="109">
        <v>0</v>
      </c>
      <c r="J47" s="108"/>
      <c r="K47" s="110">
        <v>0</v>
      </c>
      <c r="L47" s="108"/>
      <c r="M47" s="111">
        <v>0</v>
      </c>
      <c r="N47" s="106"/>
      <c r="O47" s="110">
        <v>3.0777000000000001</v>
      </c>
      <c r="P47" s="106"/>
      <c r="Q47" s="110">
        <v>0</v>
      </c>
      <c r="R47" s="112"/>
    </row>
    <row r="48" spans="1:18" ht="19.5" customHeight="1" x14ac:dyDescent="0.2">
      <c r="A48" s="103" t="s">
        <v>462</v>
      </c>
      <c r="B48" s="73" t="s">
        <v>398</v>
      </c>
      <c r="C48" s="104" t="s">
        <v>463</v>
      </c>
      <c r="D48" s="74"/>
      <c r="E48" s="105">
        <v>96297</v>
      </c>
      <c r="F48" s="106"/>
      <c r="G48" s="107">
        <v>0</v>
      </c>
      <c r="H48" s="108"/>
      <c r="I48" s="109">
        <v>0</v>
      </c>
      <c r="J48" s="108"/>
      <c r="K48" s="110">
        <v>0</v>
      </c>
      <c r="L48" s="108"/>
      <c r="M48" s="111">
        <v>0</v>
      </c>
      <c r="N48" s="106"/>
      <c r="O48" s="110">
        <v>5.6688999999999998</v>
      </c>
      <c r="P48" s="106"/>
      <c r="Q48" s="110">
        <v>0</v>
      </c>
      <c r="R48" s="112"/>
    </row>
    <row r="49" spans="1:18" ht="19.5" customHeight="1" x14ac:dyDescent="0.2">
      <c r="A49" s="103" t="s">
        <v>464</v>
      </c>
      <c r="B49" s="73" t="s">
        <v>398</v>
      </c>
      <c r="C49" s="104" t="s">
        <v>465</v>
      </c>
      <c r="D49" s="74"/>
      <c r="E49" s="105">
        <v>2186669</v>
      </c>
      <c r="F49" s="106"/>
      <c r="G49" s="107">
        <v>0.1</v>
      </c>
      <c r="H49" s="108"/>
      <c r="I49" s="109">
        <v>218666.9</v>
      </c>
      <c r="J49" s="108"/>
      <c r="K49" s="110">
        <v>0.1</v>
      </c>
      <c r="L49" s="108"/>
      <c r="M49" s="111">
        <v>218666.9</v>
      </c>
      <c r="N49" s="106"/>
      <c r="O49" s="110">
        <v>6.1327999999999996</v>
      </c>
      <c r="P49" s="106"/>
      <c r="Q49" s="110">
        <v>0.57909999999999995</v>
      </c>
      <c r="R49" s="112"/>
    </row>
    <row r="50" spans="1:18" ht="19.5" customHeight="1" x14ac:dyDescent="0.2">
      <c r="A50" s="103" t="s">
        <v>466</v>
      </c>
      <c r="B50" s="73" t="s">
        <v>398</v>
      </c>
      <c r="C50" s="104" t="s">
        <v>467</v>
      </c>
      <c r="D50" s="74"/>
      <c r="E50" s="105">
        <v>745562</v>
      </c>
      <c r="F50" s="106"/>
      <c r="G50" s="107">
        <v>0.25</v>
      </c>
      <c r="H50" s="108"/>
      <c r="I50" s="109">
        <v>186390.5</v>
      </c>
      <c r="J50" s="108"/>
      <c r="K50" s="110">
        <v>0.25</v>
      </c>
      <c r="L50" s="108"/>
      <c r="M50" s="111">
        <v>186390.5</v>
      </c>
      <c r="N50" s="106"/>
      <c r="O50" s="110">
        <v>6.1501000000000001</v>
      </c>
      <c r="P50" s="106"/>
      <c r="Q50" s="110">
        <v>0.49359999999999998</v>
      </c>
      <c r="R50" s="112"/>
    </row>
    <row r="51" spans="1:18" ht="19.5" customHeight="1" x14ac:dyDescent="0.2">
      <c r="A51" s="103" t="s">
        <v>468</v>
      </c>
      <c r="B51" s="73" t="s">
        <v>398</v>
      </c>
      <c r="C51" s="104" t="s">
        <v>469</v>
      </c>
      <c r="D51" s="74"/>
      <c r="E51" s="105">
        <v>553029</v>
      </c>
      <c r="F51" s="106"/>
      <c r="G51" s="107">
        <v>0</v>
      </c>
      <c r="H51" s="108"/>
      <c r="I51" s="109">
        <v>0</v>
      </c>
      <c r="J51" s="108"/>
      <c r="K51" s="110">
        <v>0</v>
      </c>
      <c r="L51" s="108"/>
      <c r="M51" s="111">
        <v>0</v>
      </c>
      <c r="N51" s="106"/>
      <c r="O51" s="110">
        <v>5.7253999999999996</v>
      </c>
      <c r="P51" s="106"/>
      <c r="Q51" s="110">
        <v>0</v>
      </c>
      <c r="R51" s="112"/>
    </row>
    <row r="52" spans="1:18" ht="19.5" customHeight="1" x14ac:dyDescent="0.2">
      <c r="A52" s="103" t="s">
        <v>470</v>
      </c>
      <c r="B52" s="73" t="s">
        <v>398</v>
      </c>
      <c r="C52" s="104" t="s">
        <v>840</v>
      </c>
      <c r="D52" s="74"/>
      <c r="E52" s="105">
        <v>31330</v>
      </c>
      <c r="F52" s="106"/>
      <c r="G52" s="107">
        <v>0.16420000000000001</v>
      </c>
      <c r="H52" s="108"/>
      <c r="I52" s="109">
        <v>5144.3900000000003</v>
      </c>
      <c r="J52" s="108"/>
      <c r="K52" s="110">
        <v>0.16420000000000001</v>
      </c>
      <c r="L52" s="108"/>
      <c r="M52" s="111">
        <v>5144.3900000000003</v>
      </c>
      <c r="N52" s="106"/>
      <c r="O52" s="110">
        <v>2.9811999999999999</v>
      </c>
      <c r="P52" s="106"/>
      <c r="Q52" s="110">
        <v>1.3599999999999999E-2</v>
      </c>
      <c r="R52" s="112"/>
    </row>
    <row r="53" spans="1:18" ht="19.5" customHeight="1" x14ac:dyDescent="0.2">
      <c r="A53" s="103" t="s">
        <v>471</v>
      </c>
      <c r="B53" s="73"/>
      <c r="C53" s="104"/>
      <c r="D53" s="74" t="s">
        <v>472</v>
      </c>
      <c r="E53" s="105"/>
      <c r="F53" s="106" t="s">
        <v>473</v>
      </c>
      <c r="G53" s="107"/>
      <c r="H53" s="108" t="s">
        <v>474</v>
      </c>
      <c r="I53" s="109"/>
      <c r="J53" s="108" t="s">
        <v>475</v>
      </c>
      <c r="K53" s="110"/>
      <c r="L53" s="108" t="s">
        <v>476</v>
      </c>
      <c r="M53" s="111"/>
      <c r="N53" s="106" t="s">
        <v>477</v>
      </c>
      <c r="O53" s="110"/>
      <c r="P53" s="106" t="s">
        <v>478</v>
      </c>
      <c r="Q53" s="110"/>
      <c r="R53" s="112"/>
    </row>
    <row r="54" spans="1:18" ht="19.5" customHeight="1" x14ac:dyDescent="0.2">
      <c r="A54" s="103" t="s">
        <v>479</v>
      </c>
      <c r="B54" s="73"/>
      <c r="C54" s="104"/>
      <c r="D54" s="74" t="s">
        <v>480</v>
      </c>
      <c r="E54" s="105"/>
      <c r="F54" s="106" t="s">
        <v>481</v>
      </c>
      <c r="G54" s="107"/>
      <c r="H54" s="108" t="s">
        <v>482</v>
      </c>
      <c r="I54" s="109"/>
      <c r="J54" s="108" t="s">
        <v>483</v>
      </c>
      <c r="K54" s="110"/>
      <c r="L54" s="108" t="s">
        <v>484</v>
      </c>
      <c r="M54" s="111"/>
      <c r="N54" s="106" t="s">
        <v>485</v>
      </c>
      <c r="O54" s="110"/>
      <c r="P54" s="106" t="s">
        <v>486</v>
      </c>
      <c r="Q54" s="110"/>
      <c r="R54" s="112"/>
    </row>
    <row r="55" spans="1:18" ht="19.5" customHeight="1" x14ac:dyDescent="0.2">
      <c r="A55" s="103" t="s">
        <v>487</v>
      </c>
      <c r="B55" s="73"/>
      <c r="C55" s="104"/>
      <c r="D55" s="74" t="s">
        <v>488</v>
      </c>
      <c r="E55" s="105"/>
      <c r="F55" s="106" t="s">
        <v>489</v>
      </c>
      <c r="G55" s="107"/>
      <c r="H55" s="108" t="s">
        <v>490</v>
      </c>
      <c r="I55" s="109">
        <v>18994257.079999998</v>
      </c>
      <c r="J55" s="108" t="s">
        <v>491</v>
      </c>
      <c r="K55" s="110"/>
      <c r="L55" s="108" t="s">
        <v>492</v>
      </c>
      <c r="M55" s="111">
        <v>19566598.640000001</v>
      </c>
      <c r="N55" s="106" t="s">
        <v>493</v>
      </c>
      <c r="O55" s="110"/>
      <c r="P55" s="106" t="s">
        <v>494</v>
      </c>
      <c r="Q55" s="110">
        <v>51.820399999999999</v>
      </c>
      <c r="R55" s="112"/>
    </row>
    <row r="56" spans="1:18" ht="19.5" customHeight="1" x14ac:dyDescent="0.2">
      <c r="A56" s="103" t="s">
        <v>495</v>
      </c>
      <c r="B56" s="73"/>
      <c r="C56" s="104"/>
      <c r="D56" s="74" t="s">
        <v>496</v>
      </c>
      <c r="E56" s="105"/>
      <c r="F56" s="106" t="s">
        <v>497</v>
      </c>
      <c r="G56" s="107"/>
      <c r="H56" s="108" t="s">
        <v>498</v>
      </c>
      <c r="I56" s="109"/>
      <c r="J56" s="108" t="s">
        <v>499</v>
      </c>
      <c r="K56" s="110"/>
      <c r="L56" s="108" t="s">
        <v>500</v>
      </c>
      <c r="M56" s="111"/>
      <c r="N56" s="106" t="s">
        <v>501</v>
      </c>
      <c r="O56" s="110"/>
      <c r="P56" s="106" t="s">
        <v>502</v>
      </c>
      <c r="Q56" s="110"/>
      <c r="R56" s="112"/>
    </row>
    <row r="57" spans="1:18" ht="19.5" customHeight="1" x14ac:dyDescent="0.2">
      <c r="A57" s="103" t="s">
        <v>389</v>
      </c>
      <c r="B57" s="73"/>
      <c r="C57" s="104"/>
      <c r="D57" s="74" t="s">
        <v>503</v>
      </c>
      <c r="E57" s="105"/>
      <c r="F57" s="106" t="s">
        <v>504</v>
      </c>
      <c r="G57" s="107"/>
      <c r="H57" s="108" t="s">
        <v>505</v>
      </c>
      <c r="I57" s="109">
        <v>4193456.96</v>
      </c>
      <c r="J57" s="108" t="s">
        <v>506</v>
      </c>
      <c r="K57" s="110"/>
      <c r="L57" s="108" t="s">
        <v>507</v>
      </c>
      <c r="M57" s="111">
        <v>4352646.67</v>
      </c>
      <c r="N57" s="106" t="s">
        <v>508</v>
      </c>
      <c r="O57" s="110"/>
      <c r="P57" s="106" t="s">
        <v>509</v>
      </c>
      <c r="Q57" s="110">
        <v>11.5276</v>
      </c>
      <c r="R57" s="112"/>
    </row>
    <row r="58" spans="1:18" ht="19.5" customHeight="1" x14ac:dyDescent="0.2">
      <c r="A58" s="103" t="s">
        <v>510</v>
      </c>
      <c r="B58" s="73" t="s">
        <v>398</v>
      </c>
      <c r="C58" s="104" t="s">
        <v>511</v>
      </c>
      <c r="D58" s="74"/>
      <c r="E58" s="105">
        <v>2054</v>
      </c>
      <c r="F58" s="106"/>
      <c r="G58" s="107">
        <v>0</v>
      </c>
      <c r="H58" s="108"/>
      <c r="I58" s="109">
        <v>0</v>
      </c>
      <c r="J58" s="108"/>
      <c r="K58" s="110">
        <v>0</v>
      </c>
      <c r="L58" s="108"/>
      <c r="M58" s="111">
        <v>0</v>
      </c>
      <c r="N58" s="106"/>
      <c r="O58" s="110">
        <v>0.2858</v>
      </c>
      <c r="P58" s="106"/>
      <c r="Q58" s="110">
        <v>0</v>
      </c>
      <c r="R58" s="112"/>
    </row>
    <row r="59" spans="1:18" ht="19.5" customHeight="1" x14ac:dyDescent="0.2">
      <c r="A59" s="103" t="s">
        <v>512</v>
      </c>
      <c r="B59" s="73" t="s">
        <v>398</v>
      </c>
      <c r="C59" s="104" t="s">
        <v>513</v>
      </c>
      <c r="D59" s="74"/>
      <c r="E59" s="105">
        <v>1140</v>
      </c>
      <c r="F59" s="106"/>
      <c r="G59" s="107">
        <v>137.19130000000001</v>
      </c>
      <c r="H59" s="108"/>
      <c r="I59" s="109">
        <v>156398.09</v>
      </c>
      <c r="J59" s="108"/>
      <c r="K59" s="110">
        <v>130.90729999999999</v>
      </c>
      <c r="L59" s="108"/>
      <c r="M59" s="111">
        <v>149234.29</v>
      </c>
      <c r="N59" s="106"/>
      <c r="O59" s="110">
        <v>0</v>
      </c>
      <c r="P59" s="106"/>
      <c r="Q59" s="110">
        <v>0.3952</v>
      </c>
      <c r="R59" s="112"/>
    </row>
    <row r="60" spans="1:18" ht="19.5" customHeight="1" x14ac:dyDescent="0.2">
      <c r="A60" s="103" t="s">
        <v>928</v>
      </c>
      <c r="B60" s="73" t="s">
        <v>398</v>
      </c>
      <c r="C60" s="104" t="s">
        <v>929</v>
      </c>
      <c r="D60" s="74"/>
      <c r="E60" s="105">
        <v>3900</v>
      </c>
      <c r="F60" s="106"/>
      <c r="G60" s="107">
        <v>80.180199999999999</v>
      </c>
      <c r="H60" s="108"/>
      <c r="I60" s="109">
        <v>312702.71999999997</v>
      </c>
      <c r="J60" s="108"/>
      <c r="K60" s="110">
        <v>90.781199999999998</v>
      </c>
      <c r="L60" s="108"/>
      <c r="M60" s="111">
        <v>354046.64</v>
      </c>
      <c r="N60" s="106"/>
      <c r="O60" s="110">
        <v>5.9999999999999995E-4</v>
      </c>
      <c r="P60" s="106"/>
      <c r="Q60" s="110">
        <v>0.93769999999999998</v>
      </c>
      <c r="R60" s="112"/>
    </row>
    <row r="61" spans="1:18" ht="19.5" customHeight="1" x14ac:dyDescent="0.2">
      <c r="A61" s="103" t="s">
        <v>515</v>
      </c>
      <c r="B61" s="73" t="s">
        <v>398</v>
      </c>
      <c r="C61" s="104" t="s">
        <v>516</v>
      </c>
      <c r="D61" s="74"/>
      <c r="E61" s="105">
        <v>34434</v>
      </c>
      <c r="F61" s="106"/>
      <c r="G61" s="107">
        <v>23.47</v>
      </c>
      <c r="H61" s="108"/>
      <c r="I61" s="109">
        <v>808164.6</v>
      </c>
      <c r="J61" s="108"/>
      <c r="K61" s="110">
        <v>24.056699999999999</v>
      </c>
      <c r="L61" s="108"/>
      <c r="M61" s="111">
        <v>828368.72</v>
      </c>
      <c r="N61" s="106"/>
      <c r="O61" s="110">
        <v>0.7399</v>
      </c>
      <c r="P61" s="106"/>
      <c r="Q61" s="110">
        <v>2.1939000000000002</v>
      </c>
      <c r="R61" s="112"/>
    </row>
    <row r="62" spans="1:18" ht="19.5" customHeight="1" x14ac:dyDescent="0.2">
      <c r="A62" s="103" t="s">
        <v>518</v>
      </c>
      <c r="B62" s="73" t="s">
        <v>398</v>
      </c>
      <c r="C62" s="104" t="s">
        <v>519</v>
      </c>
      <c r="D62" s="74"/>
      <c r="E62" s="105">
        <v>10976</v>
      </c>
      <c r="F62" s="106"/>
      <c r="G62" s="107">
        <v>26.5398</v>
      </c>
      <c r="H62" s="108"/>
      <c r="I62" s="109">
        <v>291301.05</v>
      </c>
      <c r="J62" s="108"/>
      <c r="K62" s="110">
        <v>27.5322</v>
      </c>
      <c r="L62" s="108"/>
      <c r="M62" s="111">
        <v>302193.40999999997</v>
      </c>
      <c r="N62" s="106"/>
      <c r="O62" s="110">
        <v>0.53800000000000003</v>
      </c>
      <c r="P62" s="106"/>
      <c r="Q62" s="110">
        <v>0.80030000000000001</v>
      </c>
      <c r="R62" s="112"/>
    </row>
    <row r="63" spans="1:18" ht="19.5" customHeight="1" x14ac:dyDescent="0.2">
      <c r="A63" s="103" t="s">
        <v>941</v>
      </c>
      <c r="B63" s="73" t="s">
        <v>398</v>
      </c>
      <c r="C63" s="104" t="s">
        <v>942</v>
      </c>
      <c r="D63" s="74"/>
      <c r="E63" s="105">
        <v>7390</v>
      </c>
      <c r="F63" s="106"/>
      <c r="G63" s="107">
        <v>49.8825</v>
      </c>
      <c r="H63" s="108"/>
      <c r="I63" s="109">
        <v>368631.87</v>
      </c>
      <c r="J63" s="108"/>
      <c r="K63" s="110">
        <v>50.202800000000003</v>
      </c>
      <c r="L63" s="108"/>
      <c r="M63" s="111">
        <v>370998.92</v>
      </c>
      <c r="N63" s="106"/>
      <c r="O63" s="110">
        <v>1E-4</v>
      </c>
      <c r="P63" s="106"/>
      <c r="Q63" s="110">
        <v>0.98260000000000003</v>
      </c>
      <c r="R63" s="112"/>
    </row>
    <row r="64" spans="1:18" ht="19.5" customHeight="1" x14ac:dyDescent="0.2">
      <c r="A64" s="103" t="s">
        <v>520</v>
      </c>
      <c r="B64" s="73" t="s">
        <v>398</v>
      </c>
      <c r="C64" s="104" t="s">
        <v>855</v>
      </c>
      <c r="D64" s="74"/>
      <c r="E64" s="105">
        <v>63136</v>
      </c>
      <c r="F64" s="106"/>
      <c r="G64" s="107">
        <v>9.2315000000000005</v>
      </c>
      <c r="H64" s="108"/>
      <c r="I64" s="109">
        <v>582841.1</v>
      </c>
      <c r="J64" s="108"/>
      <c r="K64" s="110">
        <v>10.1312</v>
      </c>
      <c r="L64" s="108"/>
      <c r="M64" s="111">
        <v>639643.41</v>
      </c>
      <c r="N64" s="106"/>
      <c r="O64" s="110"/>
      <c r="P64" s="106"/>
      <c r="Q64" s="110">
        <v>1.694</v>
      </c>
      <c r="R64" s="112"/>
    </row>
    <row r="65" spans="1:19" ht="19.5" customHeight="1" x14ac:dyDescent="0.2">
      <c r="A65" s="103" t="s">
        <v>521</v>
      </c>
      <c r="B65" s="73" t="s">
        <v>398</v>
      </c>
      <c r="C65" s="104" t="s">
        <v>522</v>
      </c>
      <c r="D65" s="74"/>
      <c r="E65" s="105">
        <v>270066</v>
      </c>
      <c r="F65" s="106"/>
      <c r="G65" s="107">
        <v>3.5205000000000002</v>
      </c>
      <c r="H65" s="108"/>
      <c r="I65" s="109">
        <v>950765.73</v>
      </c>
      <c r="J65" s="108"/>
      <c r="K65" s="110">
        <v>3.5205000000000002</v>
      </c>
      <c r="L65" s="108"/>
      <c r="M65" s="111">
        <v>950765.73</v>
      </c>
      <c r="N65" s="106"/>
      <c r="O65" s="110">
        <v>0.57130000000000003</v>
      </c>
      <c r="P65" s="106"/>
      <c r="Q65" s="110">
        <v>2.5179999999999998</v>
      </c>
      <c r="R65" s="112"/>
    </row>
    <row r="66" spans="1:19" ht="19.5" customHeight="1" x14ac:dyDescent="0.2">
      <c r="A66" s="103" t="s">
        <v>523</v>
      </c>
      <c r="B66" s="73" t="s">
        <v>398</v>
      </c>
      <c r="C66" s="104" t="s">
        <v>524</v>
      </c>
      <c r="D66" s="74"/>
      <c r="E66" s="105">
        <v>1005</v>
      </c>
      <c r="F66" s="106"/>
      <c r="G66" s="107">
        <v>218.6618</v>
      </c>
      <c r="H66" s="108"/>
      <c r="I66" s="109">
        <v>219755.1</v>
      </c>
      <c r="J66" s="108"/>
      <c r="K66" s="110">
        <v>240.2542</v>
      </c>
      <c r="L66" s="108"/>
      <c r="M66" s="111">
        <v>241455.43</v>
      </c>
      <c r="N66" s="106"/>
      <c r="O66" s="110">
        <v>5.0000000000000001E-4</v>
      </c>
      <c r="P66" s="106"/>
      <c r="Q66" s="110">
        <v>0.63949999999999996</v>
      </c>
      <c r="R66" s="112"/>
    </row>
    <row r="67" spans="1:19" ht="19.5" customHeight="1" x14ac:dyDescent="0.2">
      <c r="A67" s="103" t="s">
        <v>525</v>
      </c>
      <c r="B67" s="73" t="s">
        <v>398</v>
      </c>
      <c r="C67" s="104" t="s">
        <v>526</v>
      </c>
      <c r="D67" s="74"/>
      <c r="E67" s="105">
        <v>7410</v>
      </c>
      <c r="F67" s="106"/>
      <c r="G67" s="107">
        <v>67.8673</v>
      </c>
      <c r="H67" s="108"/>
      <c r="I67" s="109">
        <v>502896.7</v>
      </c>
      <c r="J67" s="108"/>
      <c r="K67" s="110">
        <v>69.627499999999998</v>
      </c>
      <c r="L67" s="108"/>
      <c r="M67" s="111">
        <v>515940.13</v>
      </c>
      <c r="N67" s="106"/>
      <c r="O67" s="110">
        <v>3.2599999999999997E-2</v>
      </c>
      <c r="P67" s="106"/>
      <c r="Q67" s="110">
        <v>1.3664000000000001</v>
      </c>
      <c r="R67" s="112"/>
    </row>
    <row r="68" spans="1:19" ht="19.5" customHeight="1" x14ac:dyDescent="0.2">
      <c r="A68" s="103" t="s">
        <v>471</v>
      </c>
      <c r="B68" s="73"/>
      <c r="C68" s="104"/>
      <c r="D68" s="74" t="s">
        <v>527</v>
      </c>
      <c r="E68" s="105"/>
      <c r="F68" s="106" t="s">
        <v>528</v>
      </c>
      <c r="G68" s="107"/>
      <c r="H68" s="108" t="s">
        <v>529</v>
      </c>
      <c r="I68" s="109"/>
      <c r="J68" s="108" t="s">
        <v>530</v>
      </c>
      <c r="K68" s="110"/>
      <c r="L68" s="108" t="s">
        <v>531</v>
      </c>
      <c r="M68" s="111"/>
      <c r="N68" s="106" t="s">
        <v>532</v>
      </c>
      <c r="O68" s="110"/>
      <c r="P68" s="106" t="s">
        <v>533</v>
      </c>
      <c r="Q68" s="110"/>
      <c r="R68" s="112"/>
    </row>
    <row r="69" spans="1:19" ht="19.5" customHeight="1" x14ac:dyDescent="0.2">
      <c r="A69" s="103" t="s">
        <v>479</v>
      </c>
      <c r="B69" s="73"/>
      <c r="C69" s="104"/>
      <c r="D69" s="74" t="s">
        <v>534</v>
      </c>
      <c r="E69" s="105"/>
      <c r="F69" s="106" t="s">
        <v>35</v>
      </c>
      <c r="G69" s="107"/>
      <c r="H69" s="108" t="s">
        <v>535</v>
      </c>
      <c r="I69" s="109"/>
      <c r="J69" s="108" t="s">
        <v>536</v>
      </c>
      <c r="K69" s="110"/>
      <c r="L69" s="108" t="s">
        <v>537</v>
      </c>
      <c r="M69" s="111"/>
      <c r="N69" s="106" t="s">
        <v>538</v>
      </c>
      <c r="O69" s="110"/>
      <c r="P69" s="106" t="s">
        <v>539</v>
      </c>
      <c r="Q69" s="110"/>
      <c r="R69" s="112"/>
    </row>
    <row r="70" spans="1:19" ht="19.5" customHeight="1" x14ac:dyDescent="0.2">
      <c r="A70" s="103" t="s">
        <v>540</v>
      </c>
      <c r="B70" s="73"/>
      <c r="C70" s="104"/>
      <c r="D70" s="74" t="s">
        <v>541</v>
      </c>
      <c r="E70" s="105"/>
      <c r="F70" s="106" t="s">
        <v>36</v>
      </c>
      <c r="G70" s="107"/>
      <c r="H70" s="108" t="s">
        <v>542</v>
      </c>
      <c r="I70" s="109">
        <v>4193456.96</v>
      </c>
      <c r="J70" s="108" t="s">
        <v>543</v>
      </c>
      <c r="K70" s="110"/>
      <c r="L70" s="108" t="s">
        <v>544</v>
      </c>
      <c r="M70" s="111">
        <v>4352646.67</v>
      </c>
      <c r="N70" s="106" t="s">
        <v>545</v>
      </c>
      <c r="O70" s="110"/>
      <c r="P70" s="106" t="s">
        <v>546</v>
      </c>
      <c r="Q70" s="110">
        <v>11.5276</v>
      </c>
      <c r="R70" s="112"/>
    </row>
    <row r="71" spans="1:19" ht="19.5" customHeight="1" x14ac:dyDescent="0.2">
      <c r="A71" s="103" t="s">
        <v>547</v>
      </c>
      <c r="B71" s="73"/>
      <c r="C71" s="104"/>
      <c r="D71" s="74" t="s">
        <v>548</v>
      </c>
      <c r="E71" s="105"/>
      <c r="F71" s="106" t="s">
        <v>549</v>
      </c>
      <c r="G71" s="107"/>
      <c r="H71" s="108" t="s">
        <v>550</v>
      </c>
      <c r="I71" s="109">
        <v>23187714.039999999</v>
      </c>
      <c r="J71" s="108" t="s">
        <v>551</v>
      </c>
      <c r="K71" s="110"/>
      <c r="L71" s="108" t="s">
        <v>552</v>
      </c>
      <c r="M71" s="111">
        <v>23919245.309999999</v>
      </c>
      <c r="N71" s="106" t="s">
        <v>553</v>
      </c>
      <c r="O71" s="110"/>
      <c r="P71" s="106" t="s">
        <v>554</v>
      </c>
      <c r="Q71" s="110">
        <v>63.347999999999999</v>
      </c>
      <c r="R71" s="112"/>
    </row>
    <row r="72" spans="1:19" ht="17.25" customHeight="1" x14ac:dyDescent="0.2">
      <c r="A72" s="113" t="s">
        <v>555</v>
      </c>
      <c r="B72" s="113"/>
      <c r="C72" s="113"/>
      <c r="D72" s="114"/>
      <c r="E72" s="115"/>
      <c r="F72" s="116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8"/>
      <c r="R72" s="119"/>
    </row>
    <row r="73" spans="1:19" ht="10.5" customHeight="1" x14ac:dyDescent="0.2">
      <c r="A73" s="113" t="s">
        <v>556</v>
      </c>
      <c r="B73" s="113"/>
      <c r="C73" s="113"/>
      <c r="D73" s="114"/>
      <c r="E73" s="115"/>
      <c r="F73" s="116"/>
      <c r="G73" s="117"/>
      <c r="H73" s="116"/>
      <c r="I73" s="120"/>
      <c r="J73" s="116"/>
      <c r="K73" s="117"/>
      <c r="L73" s="121"/>
      <c r="M73" s="120"/>
      <c r="N73" s="116"/>
      <c r="O73" s="118"/>
      <c r="P73" s="116"/>
      <c r="Q73" s="118"/>
      <c r="R73" s="119"/>
    </row>
    <row r="74" spans="1:19" ht="15.75" customHeight="1" x14ac:dyDescent="0.2">
      <c r="A74" s="113" t="s">
        <v>557</v>
      </c>
      <c r="B74" s="113"/>
      <c r="C74" s="113"/>
      <c r="D74" s="114"/>
      <c r="E74" s="115"/>
      <c r="F74" s="116"/>
      <c r="G74" s="117"/>
      <c r="H74" s="116"/>
      <c r="I74" s="120"/>
      <c r="J74" s="116"/>
      <c r="K74" s="117"/>
      <c r="L74" s="121"/>
      <c r="M74" s="120"/>
      <c r="N74" s="116"/>
      <c r="O74" s="118"/>
      <c r="P74" s="116"/>
      <c r="Q74" s="118"/>
      <c r="R74" s="119"/>
    </row>
    <row r="75" spans="1:19" ht="21.75" customHeight="1" x14ac:dyDescent="0.2">
      <c r="A75" s="113"/>
      <c r="B75" s="113"/>
      <c r="C75" s="113"/>
      <c r="D75" s="114"/>
      <c r="E75" s="115"/>
      <c r="F75" s="116"/>
      <c r="G75" s="117"/>
      <c r="H75" s="116"/>
      <c r="I75" s="120"/>
      <c r="J75" s="116"/>
      <c r="K75" s="117"/>
      <c r="L75" s="121"/>
      <c r="M75" s="120"/>
      <c r="N75" s="116"/>
      <c r="O75" s="118"/>
      <c r="P75" s="116"/>
      <c r="Q75" s="118"/>
      <c r="R75" s="119"/>
    </row>
    <row r="76" spans="1:19" x14ac:dyDescent="0.2">
      <c r="F76" s="89"/>
      <c r="H76" s="88"/>
      <c r="J76" s="88"/>
      <c r="N76" s="89"/>
      <c r="P76" s="89"/>
      <c r="R76" s="122" t="e">
        <f>#REF!-85736322.07</f>
        <v>#REF!</v>
      </c>
      <c r="S76" s="122" t="e">
        <f>#REF!-85736322.07</f>
        <v>#REF!</v>
      </c>
    </row>
    <row r="77" spans="1:19" ht="26.25" customHeight="1" x14ac:dyDescent="0.2">
      <c r="A77" s="123" t="s">
        <v>83</v>
      </c>
      <c r="E77" s="124" t="s">
        <v>85</v>
      </c>
      <c r="H77" s="88"/>
      <c r="I77" s="89" t="s">
        <v>84</v>
      </c>
      <c r="J77" s="89"/>
      <c r="L77" s="89"/>
      <c r="M77" s="198" t="s">
        <v>86</v>
      </c>
      <c r="N77" s="198"/>
      <c r="O77" s="198"/>
      <c r="P77" s="90"/>
    </row>
    <row r="78" spans="1:19" ht="24.75" customHeight="1" x14ac:dyDescent="0.2">
      <c r="A78" s="123" t="s">
        <v>958</v>
      </c>
      <c r="E78" s="125" t="s">
        <v>366</v>
      </c>
      <c r="I78" s="69"/>
      <c r="M78" s="193" t="s">
        <v>367</v>
      </c>
      <c r="N78" s="193"/>
      <c r="O78" s="193"/>
      <c r="P78" s="126"/>
    </row>
    <row r="79" spans="1:19" ht="30.75" customHeight="1" x14ac:dyDescent="0.2">
      <c r="M79" s="126"/>
      <c r="N79" s="126"/>
      <c r="O79" s="127"/>
      <c r="P79" s="126"/>
    </row>
    <row r="81" spans="2:13" x14ac:dyDescent="0.2">
      <c r="B81" s="128"/>
    </row>
    <row r="82" spans="2:13" x14ac:dyDescent="0.2">
      <c r="C82" s="129"/>
      <c r="D82" s="130"/>
      <c r="E82" s="115"/>
      <c r="F82" s="131"/>
      <c r="G82" s="132"/>
      <c r="H82" s="131"/>
      <c r="J82" s="131"/>
      <c r="K82" s="132"/>
      <c r="L82" s="131"/>
    </row>
    <row r="83" spans="2:13" x14ac:dyDescent="0.2">
      <c r="C83" s="129"/>
      <c r="D83" s="130"/>
      <c r="E83" s="115"/>
      <c r="F83" s="131"/>
      <c r="G83" s="132"/>
      <c r="H83" s="131"/>
      <c r="J83" s="131"/>
      <c r="K83" s="132"/>
      <c r="L83" s="131"/>
    </row>
    <row r="84" spans="2:13" x14ac:dyDescent="0.2">
      <c r="B84" s="195"/>
      <c r="C84" s="195"/>
      <c r="D84" s="195"/>
      <c r="E84" s="195"/>
      <c r="F84" s="131"/>
      <c r="G84" s="132"/>
      <c r="H84" s="131"/>
      <c r="I84" s="131"/>
      <c r="J84" s="131"/>
      <c r="K84" s="132"/>
      <c r="L84" s="131"/>
      <c r="M84" s="131"/>
    </row>
    <row r="85" spans="2:13" x14ac:dyDescent="0.2">
      <c r="B85" s="195"/>
      <c r="C85" s="195"/>
      <c r="D85" s="195"/>
      <c r="E85" s="195"/>
      <c r="F85" s="131"/>
      <c r="G85" s="132"/>
      <c r="H85" s="131"/>
      <c r="I85" s="131"/>
      <c r="J85" s="131"/>
      <c r="K85" s="132"/>
      <c r="L85" s="131"/>
      <c r="M85" s="131"/>
    </row>
    <row r="86" spans="2:13" x14ac:dyDescent="0.2">
      <c r="B86" s="195"/>
      <c r="C86" s="195"/>
      <c r="D86" s="195"/>
      <c r="E86" s="195"/>
      <c r="K86" s="132"/>
      <c r="L86" s="131"/>
      <c r="M86" s="131"/>
    </row>
    <row r="87" spans="2:13" x14ac:dyDescent="0.2">
      <c r="K87" s="132"/>
      <c r="L87" s="131"/>
      <c r="M87" s="131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77:O77"/>
    <mergeCell ref="M78:O78"/>
    <mergeCell ref="B84:E86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3"/>
  <sheetViews>
    <sheetView view="pageBreakPreview" topLeftCell="A31" zoomScaleNormal="100" zoomScaleSheetLayoutView="100" workbookViewId="0">
      <selection sqref="A1:M39"/>
    </sheetView>
  </sheetViews>
  <sheetFormatPr defaultColWidth="8" defaultRowHeight="12.75" customHeight="1" x14ac:dyDescent="0.2"/>
  <cols>
    <col min="1" max="1" width="18.85546875" style="69" customWidth="1"/>
    <col min="2" max="2" width="13.28515625" style="69" customWidth="1"/>
    <col min="3" max="3" width="10.140625" style="69" customWidth="1"/>
    <col min="4" max="4" width="5.140625" style="69" customWidth="1"/>
    <col min="5" max="5" width="14.7109375" style="69" customWidth="1"/>
    <col min="6" max="6" width="4.85546875" style="69" customWidth="1"/>
    <col min="7" max="7" width="15.7109375" style="69" customWidth="1"/>
    <col min="8" max="8" width="5" style="69" customWidth="1"/>
    <col min="9" max="9" width="16.140625" style="69" customWidth="1"/>
    <col min="10" max="10" width="4.85546875" style="69" customWidth="1"/>
    <col min="11" max="11" width="12.140625" style="69" customWidth="1"/>
    <col min="12" max="12" width="4.140625" style="69" customWidth="1"/>
    <col min="13" max="13" width="13.140625" style="69" customWidth="1"/>
    <col min="14" max="14" width="11.140625" style="69" customWidth="1"/>
    <col min="15" max="15" width="14.85546875" style="69" hidden="1" customWidth="1"/>
    <col min="16" max="256" width="9.140625" style="69" customWidth="1"/>
    <col min="257" max="16384" width="8" style="84"/>
  </cols>
  <sheetData>
    <row r="1" spans="1:13" x14ac:dyDescent="0.2">
      <c r="A1" s="69" t="str">
        <f>'[1]1'!A1</f>
        <v xml:space="preserve">Naziv investicionog fonda: </v>
      </c>
      <c r="C1" s="69" t="s">
        <v>839</v>
      </c>
    </row>
    <row r="2" spans="1:13" x14ac:dyDescent="0.2">
      <c r="A2" s="69" t="str">
        <f>'[1]1'!A2</f>
        <v xml:space="preserve">Registarski broj investicionog fonda: </v>
      </c>
    </row>
    <row r="3" spans="1:13" x14ac:dyDescent="0.2">
      <c r="A3" s="69" t="str">
        <f>'[1]1'!A3</f>
        <v>Naziv društva za upravljanje investicionim fondom: Društvo za upravljanje investicionim fondovima Kristal invest A.D. Banja Luka</v>
      </c>
    </row>
    <row r="4" spans="1:13" x14ac:dyDescent="0.2">
      <c r="A4" s="69" t="str">
        <f>'[1]1'!A4</f>
        <v>Matični broj društva za upravljanje investicionim fondom: 01935615</v>
      </c>
    </row>
    <row r="5" spans="1:13" x14ac:dyDescent="0.2">
      <c r="A5" s="69" t="str">
        <f>'[1]1'!A5</f>
        <v>JIB društva za upravljanje investicionim fondom: 4400819920004</v>
      </c>
    </row>
    <row r="6" spans="1:13" x14ac:dyDescent="0.2">
      <c r="A6" s="69" t="str">
        <f>'[1]1'!A6</f>
        <v>JIB zatvorenog investicionog fonda: JP-M-7</v>
      </c>
    </row>
    <row r="7" spans="1:13" x14ac:dyDescent="0.2">
      <c r="A7" s="195" t="s">
        <v>558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</row>
    <row r="8" spans="1:13" x14ac:dyDescent="0.2">
      <c r="A8" s="195" t="s">
        <v>943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</row>
    <row r="9" spans="1:13" x14ac:dyDescent="0.2">
      <c r="A9" s="100" t="s">
        <v>559</v>
      </c>
    </row>
    <row r="10" spans="1:13" ht="17.25" customHeight="1" x14ac:dyDescent="0.2">
      <c r="A10" s="209" t="s">
        <v>370</v>
      </c>
      <c r="B10" s="210"/>
      <c r="C10" s="211"/>
      <c r="D10" s="206" t="s">
        <v>342</v>
      </c>
      <c r="E10" s="206" t="s">
        <v>560</v>
      </c>
      <c r="F10" s="206" t="s">
        <v>342</v>
      </c>
      <c r="G10" s="206" t="s">
        <v>561</v>
      </c>
      <c r="H10" s="206" t="s">
        <v>562</v>
      </c>
      <c r="I10" s="206" t="s">
        <v>375</v>
      </c>
      <c r="J10" s="206" t="s">
        <v>342</v>
      </c>
      <c r="K10" s="206" t="s">
        <v>563</v>
      </c>
      <c r="L10" s="206" t="s">
        <v>342</v>
      </c>
      <c r="M10" s="206" t="s">
        <v>377</v>
      </c>
    </row>
    <row r="11" spans="1:13" ht="82.5" customHeight="1" x14ac:dyDescent="0.2">
      <c r="A11" s="73" t="s">
        <v>378</v>
      </c>
      <c r="B11" s="73" t="s">
        <v>379</v>
      </c>
      <c r="C11" s="73" t="s">
        <v>380</v>
      </c>
      <c r="D11" s="207"/>
      <c r="E11" s="208"/>
      <c r="F11" s="207"/>
      <c r="G11" s="208"/>
      <c r="H11" s="207"/>
      <c r="I11" s="208"/>
      <c r="J11" s="207"/>
      <c r="K11" s="208"/>
      <c r="L11" s="207"/>
      <c r="M11" s="208"/>
    </row>
    <row r="12" spans="1:13" ht="12" customHeight="1" x14ac:dyDescent="0.2">
      <c r="A12" s="214">
        <v>1</v>
      </c>
      <c r="B12" s="215"/>
      <c r="C12" s="216"/>
      <c r="D12" s="208"/>
      <c r="E12" s="73">
        <v>2</v>
      </c>
      <c r="F12" s="208"/>
      <c r="G12" s="73">
        <v>3</v>
      </c>
      <c r="H12" s="208"/>
      <c r="I12" s="73">
        <v>4</v>
      </c>
      <c r="J12" s="208"/>
      <c r="K12" s="73">
        <v>5</v>
      </c>
      <c r="L12" s="208"/>
      <c r="M12" s="73">
        <v>6</v>
      </c>
    </row>
    <row r="13" spans="1:13" ht="25.5" x14ac:dyDescent="0.2">
      <c r="A13" s="103" t="s">
        <v>564</v>
      </c>
      <c r="B13" s="73"/>
      <c r="C13" s="73"/>
      <c r="D13" s="74" t="s">
        <v>565</v>
      </c>
      <c r="E13" s="133"/>
      <c r="F13" s="74" t="s">
        <v>566</v>
      </c>
      <c r="G13" s="133"/>
      <c r="H13" s="74" t="s">
        <v>567</v>
      </c>
      <c r="I13" s="133"/>
      <c r="J13" s="74" t="s">
        <v>568</v>
      </c>
      <c r="K13" s="110"/>
      <c r="L13" s="134" t="s">
        <v>569</v>
      </c>
      <c r="M13" s="110"/>
    </row>
    <row r="14" spans="1:13" x14ac:dyDescent="0.2">
      <c r="A14" s="103" t="s">
        <v>570</v>
      </c>
      <c r="B14" s="73"/>
      <c r="C14" s="73"/>
      <c r="D14" s="74" t="s">
        <v>571</v>
      </c>
      <c r="E14" s="133">
        <v>2251769.1</v>
      </c>
      <c r="F14" s="74" t="s">
        <v>572</v>
      </c>
      <c r="G14" s="133">
        <v>2196845</v>
      </c>
      <c r="H14" s="74" t="s">
        <v>573</v>
      </c>
      <c r="I14" s="133">
        <v>2250856.4325999999</v>
      </c>
      <c r="J14" s="74" t="s">
        <v>574</v>
      </c>
      <c r="K14" s="110"/>
      <c r="L14" s="134" t="s">
        <v>575</v>
      </c>
      <c r="M14" s="110">
        <v>5.9611999999999998</v>
      </c>
    </row>
    <row r="15" spans="1:13" x14ac:dyDescent="0.2">
      <c r="A15" s="103" t="s">
        <v>576</v>
      </c>
      <c r="B15" s="73" t="s">
        <v>577</v>
      </c>
      <c r="C15" s="73" t="s">
        <v>578</v>
      </c>
      <c r="D15" s="74"/>
      <c r="E15" s="133">
        <v>968000</v>
      </c>
      <c r="F15" s="74"/>
      <c r="G15" s="133">
        <v>974371.89</v>
      </c>
      <c r="H15" s="74"/>
      <c r="I15" s="133">
        <v>978648</v>
      </c>
      <c r="J15" s="74"/>
      <c r="K15" s="110">
        <v>3.8719999999999999</v>
      </c>
      <c r="L15" s="134"/>
      <c r="M15" s="110">
        <v>2.5918999999999999</v>
      </c>
    </row>
    <row r="16" spans="1:13" x14ac:dyDescent="0.2">
      <c r="A16" s="103" t="s">
        <v>576</v>
      </c>
      <c r="B16" s="73" t="s">
        <v>577</v>
      </c>
      <c r="C16" s="73" t="s">
        <v>579</v>
      </c>
      <c r="D16" s="74"/>
      <c r="E16" s="133">
        <v>545739.5</v>
      </c>
      <c r="F16" s="74"/>
      <c r="G16" s="133">
        <v>553137.5</v>
      </c>
      <c r="H16" s="74"/>
      <c r="I16" s="133">
        <v>545739.5</v>
      </c>
      <c r="J16" s="74"/>
      <c r="K16" s="110">
        <v>10.606199999999999</v>
      </c>
      <c r="L16" s="134"/>
      <c r="M16" s="110">
        <v>1.4453</v>
      </c>
    </row>
    <row r="17" spans="1:13" x14ac:dyDescent="0.2">
      <c r="A17" s="103" t="s">
        <v>576</v>
      </c>
      <c r="B17" s="73" t="s">
        <v>577</v>
      </c>
      <c r="C17" s="73" t="s">
        <v>838</v>
      </c>
      <c r="D17" s="74"/>
      <c r="E17" s="133">
        <v>230874</v>
      </c>
      <c r="F17" s="74"/>
      <c r="G17" s="133">
        <v>224553.9</v>
      </c>
      <c r="H17" s="74"/>
      <c r="I17" s="133">
        <v>226256.75</v>
      </c>
      <c r="J17" s="74"/>
      <c r="K17" s="110">
        <v>5.9988999999999999</v>
      </c>
      <c r="L17" s="134"/>
      <c r="M17" s="110">
        <v>0.59919999999999995</v>
      </c>
    </row>
    <row r="18" spans="1:13" x14ac:dyDescent="0.2">
      <c r="A18" s="103" t="s">
        <v>576</v>
      </c>
      <c r="B18" s="73" t="s">
        <v>577</v>
      </c>
      <c r="C18" s="73" t="s">
        <v>580</v>
      </c>
      <c r="D18" s="74"/>
      <c r="E18" s="133">
        <v>43256</v>
      </c>
      <c r="F18" s="74"/>
      <c r="G18" s="133">
        <v>36484.03</v>
      </c>
      <c r="H18" s="74"/>
      <c r="I18" s="133">
        <v>42779.97</v>
      </c>
      <c r="J18" s="74"/>
      <c r="K18" s="110">
        <v>0.99129999999999996</v>
      </c>
      <c r="L18" s="134"/>
      <c r="M18" s="110">
        <v>0.1133</v>
      </c>
    </row>
    <row r="19" spans="1:13" x14ac:dyDescent="0.2">
      <c r="A19" s="103" t="s">
        <v>576</v>
      </c>
      <c r="B19" s="73" t="s">
        <v>577</v>
      </c>
      <c r="C19" s="73" t="s">
        <v>581</v>
      </c>
      <c r="D19" s="74"/>
      <c r="E19" s="133">
        <v>283899.59999999998</v>
      </c>
      <c r="F19" s="74"/>
      <c r="G19" s="133">
        <v>232797.67</v>
      </c>
      <c r="H19" s="74"/>
      <c r="I19" s="133">
        <v>281032.21000000002</v>
      </c>
      <c r="J19" s="74"/>
      <c r="K19" s="110">
        <v>3.4662000000000002</v>
      </c>
      <c r="L19" s="134"/>
      <c r="M19" s="110">
        <v>0.74429999999999996</v>
      </c>
    </row>
    <row r="20" spans="1:13" x14ac:dyDescent="0.2">
      <c r="A20" s="103" t="s">
        <v>576</v>
      </c>
      <c r="B20" s="73" t="s">
        <v>577</v>
      </c>
      <c r="C20" s="73" t="s">
        <v>582</v>
      </c>
      <c r="D20" s="74"/>
      <c r="E20" s="133">
        <v>180000</v>
      </c>
      <c r="F20" s="74"/>
      <c r="G20" s="133">
        <v>175500</v>
      </c>
      <c r="H20" s="74"/>
      <c r="I20" s="133">
        <v>176400</v>
      </c>
      <c r="J20" s="74"/>
      <c r="K20" s="110"/>
      <c r="L20" s="134"/>
      <c r="M20" s="110">
        <v>0.4672</v>
      </c>
    </row>
    <row r="21" spans="1:13" ht="76.5" x14ac:dyDescent="0.2">
      <c r="A21" s="103" t="s">
        <v>583</v>
      </c>
      <c r="B21" s="73"/>
      <c r="C21" s="73"/>
      <c r="D21" s="74" t="s">
        <v>584</v>
      </c>
      <c r="E21" s="133"/>
      <c r="F21" s="74" t="s">
        <v>585</v>
      </c>
      <c r="G21" s="133"/>
      <c r="H21" s="74" t="s">
        <v>586</v>
      </c>
      <c r="I21" s="133"/>
      <c r="J21" s="74" t="s">
        <v>587</v>
      </c>
      <c r="K21" s="110"/>
      <c r="L21" s="134" t="s">
        <v>588</v>
      </c>
      <c r="M21" s="110"/>
    </row>
    <row r="22" spans="1:13" ht="25.5" x14ac:dyDescent="0.2">
      <c r="A22" s="103" t="s">
        <v>589</v>
      </c>
      <c r="B22" s="73"/>
      <c r="C22" s="73"/>
      <c r="D22" s="74" t="s">
        <v>590</v>
      </c>
      <c r="E22" s="133"/>
      <c r="F22" s="74" t="s">
        <v>591</v>
      </c>
      <c r="G22" s="133"/>
      <c r="H22" s="74" t="s">
        <v>592</v>
      </c>
      <c r="I22" s="133"/>
      <c r="J22" s="74" t="s">
        <v>593</v>
      </c>
      <c r="K22" s="110"/>
      <c r="L22" s="134" t="s">
        <v>594</v>
      </c>
      <c r="M22" s="110"/>
    </row>
    <row r="23" spans="1:13" ht="38.25" x14ac:dyDescent="0.2">
      <c r="A23" s="103" t="s">
        <v>595</v>
      </c>
      <c r="B23" s="73"/>
      <c r="C23" s="73"/>
      <c r="D23" s="74" t="s">
        <v>596</v>
      </c>
      <c r="E23" s="133">
        <v>2251769.1</v>
      </c>
      <c r="F23" s="74" t="s">
        <v>597</v>
      </c>
      <c r="G23" s="133">
        <v>2196845</v>
      </c>
      <c r="H23" s="74" t="s">
        <v>598</v>
      </c>
      <c r="I23" s="133">
        <v>2250856.4300000002</v>
      </c>
      <c r="J23" s="74" t="s">
        <v>599</v>
      </c>
      <c r="K23" s="110"/>
      <c r="L23" s="134" t="s">
        <v>600</v>
      </c>
      <c r="M23" s="110">
        <v>5.9611999999999998</v>
      </c>
    </row>
    <row r="24" spans="1:13" ht="25.5" x14ac:dyDescent="0.2">
      <c r="A24" s="103" t="s">
        <v>601</v>
      </c>
      <c r="B24" s="73"/>
      <c r="C24" s="73"/>
      <c r="D24" s="74" t="s">
        <v>602</v>
      </c>
      <c r="E24" s="133"/>
      <c r="F24" s="74" t="s">
        <v>603</v>
      </c>
      <c r="G24" s="133"/>
      <c r="H24" s="74" t="s">
        <v>604</v>
      </c>
      <c r="I24" s="133"/>
      <c r="J24" s="74" t="s">
        <v>605</v>
      </c>
      <c r="K24" s="110"/>
      <c r="L24" s="134" t="s">
        <v>606</v>
      </c>
      <c r="M24" s="110"/>
    </row>
    <row r="25" spans="1:13" ht="51" x14ac:dyDescent="0.2">
      <c r="A25" s="103" t="s">
        <v>607</v>
      </c>
      <c r="B25" s="73"/>
      <c r="C25" s="73"/>
      <c r="D25" s="74" t="s">
        <v>608</v>
      </c>
      <c r="E25" s="133"/>
      <c r="F25" s="74" t="s">
        <v>609</v>
      </c>
      <c r="G25" s="133"/>
      <c r="H25" s="74" t="s">
        <v>610</v>
      </c>
      <c r="I25" s="133"/>
      <c r="J25" s="74" t="s">
        <v>611</v>
      </c>
      <c r="K25" s="110"/>
      <c r="L25" s="134" t="s">
        <v>612</v>
      </c>
      <c r="M25" s="110"/>
    </row>
    <row r="26" spans="1:13" ht="25.5" x14ac:dyDescent="0.2">
      <c r="A26" s="103" t="s">
        <v>613</v>
      </c>
      <c r="B26" s="73"/>
      <c r="C26" s="73"/>
      <c r="D26" s="74" t="s">
        <v>614</v>
      </c>
      <c r="E26" s="133">
        <v>2581695.6</v>
      </c>
      <c r="F26" s="74" t="s">
        <v>615</v>
      </c>
      <c r="G26" s="133">
        <v>2498579.2200000002</v>
      </c>
      <c r="H26" s="74" t="s">
        <v>616</v>
      </c>
      <c r="I26" s="133">
        <v>2532979.0040000002</v>
      </c>
      <c r="J26" s="74" t="s">
        <v>617</v>
      </c>
      <c r="K26" s="110"/>
      <c r="L26" s="134" t="s">
        <v>618</v>
      </c>
      <c r="M26" s="110">
        <v>6.7084000000000001</v>
      </c>
    </row>
    <row r="27" spans="1:13" x14ac:dyDescent="0.2">
      <c r="A27" s="103" t="s">
        <v>931</v>
      </c>
      <c r="B27" s="73" t="s">
        <v>577</v>
      </c>
      <c r="C27" s="73" t="s">
        <v>932</v>
      </c>
      <c r="D27" s="74"/>
      <c r="E27" s="133">
        <v>2581695.6</v>
      </c>
      <c r="F27" s="74"/>
      <c r="G27" s="133">
        <v>2498579.2200000002</v>
      </c>
      <c r="H27" s="74"/>
      <c r="I27" s="133">
        <v>2532979</v>
      </c>
      <c r="J27" s="74"/>
      <c r="K27" s="110"/>
      <c r="L27" s="134"/>
      <c r="M27" s="110">
        <v>6.7084000000000001</v>
      </c>
    </row>
    <row r="28" spans="1:13" ht="25.5" x14ac:dyDescent="0.2">
      <c r="A28" s="103" t="s">
        <v>619</v>
      </c>
      <c r="B28" s="73"/>
      <c r="C28" s="73"/>
      <c r="D28" s="74" t="s">
        <v>620</v>
      </c>
      <c r="E28" s="133"/>
      <c r="F28" s="74" t="s">
        <v>621</v>
      </c>
      <c r="G28" s="133"/>
      <c r="H28" s="74" t="s">
        <v>622</v>
      </c>
      <c r="I28" s="133"/>
      <c r="J28" s="74" t="s">
        <v>623</v>
      </c>
      <c r="K28" s="110"/>
      <c r="L28" s="134" t="s">
        <v>624</v>
      </c>
      <c r="M28" s="110"/>
    </row>
    <row r="29" spans="1:13" ht="38.25" x14ac:dyDescent="0.2">
      <c r="A29" s="103" t="s">
        <v>625</v>
      </c>
      <c r="B29" s="73"/>
      <c r="C29" s="73"/>
      <c r="D29" s="74" t="s">
        <v>626</v>
      </c>
      <c r="E29" s="133">
        <v>2581695.6</v>
      </c>
      <c r="F29" s="74" t="s">
        <v>627</v>
      </c>
      <c r="G29" s="133">
        <v>2498579.2200000002</v>
      </c>
      <c r="H29" s="74" t="s">
        <v>628</v>
      </c>
      <c r="I29" s="133">
        <v>2532979</v>
      </c>
      <c r="J29" s="74" t="s">
        <v>32</v>
      </c>
      <c r="K29" s="110"/>
      <c r="L29" s="134" t="s">
        <v>629</v>
      </c>
      <c r="M29" s="110">
        <v>6.7084000000000001</v>
      </c>
    </row>
    <row r="30" spans="1:13" ht="25.5" x14ac:dyDescent="0.2">
      <c r="A30" s="103" t="s">
        <v>630</v>
      </c>
      <c r="B30" s="73"/>
      <c r="C30" s="73"/>
      <c r="D30" s="74" t="s">
        <v>631</v>
      </c>
      <c r="E30" s="133">
        <v>4833464.7</v>
      </c>
      <c r="F30" s="74" t="s">
        <v>632</v>
      </c>
      <c r="G30" s="133">
        <v>4695424.22</v>
      </c>
      <c r="H30" s="74" t="s">
        <v>633</v>
      </c>
      <c r="I30" s="133">
        <v>4783835.4400000004</v>
      </c>
      <c r="J30" s="74" t="s">
        <v>33</v>
      </c>
      <c r="K30" s="110"/>
      <c r="L30" s="134" t="s">
        <v>634</v>
      </c>
      <c r="M30" s="110">
        <v>12.669600000000001</v>
      </c>
    </row>
    <row r="31" spans="1:13" ht="18.75" customHeight="1" x14ac:dyDescent="0.2">
      <c r="A31" s="85" t="s">
        <v>555</v>
      </c>
      <c r="B31" s="135"/>
      <c r="C31" s="135"/>
      <c r="D31" s="136"/>
      <c r="E31" s="137"/>
      <c r="F31" s="137"/>
      <c r="G31" s="137"/>
      <c r="H31" s="137"/>
      <c r="I31" s="137"/>
      <c r="J31" s="137"/>
      <c r="K31" s="137"/>
      <c r="L31" s="137"/>
      <c r="M31" s="137"/>
    </row>
    <row r="32" spans="1:13" x14ac:dyDescent="0.2">
      <c r="A32" s="85" t="s">
        <v>556</v>
      </c>
      <c r="B32" s="135"/>
      <c r="E32" s="137"/>
      <c r="F32" s="137"/>
      <c r="G32" s="137"/>
      <c r="H32" s="137"/>
      <c r="I32" s="137"/>
      <c r="J32" s="137"/>
      <c r="K32" s="137"/>
      <c r="L32" s="137"/>
      <c r="M32" s="137"/>
    </row>
    <row r="33" spans="1:13" ht="12" customHeight="1" x14ac:dyDescent="0.2">
      <c r="A33" s="85" t="s">
        <v>557</v>
      </c>
      <c r="B33" s="135"/>
      <c r="J33" s="126"/>
      <c r="K33" s="126"/>
      <c r="L33" s="126"/>
      <c r="M33" s="126"/>
    </row>
    <row r="34" spans="1:13" ht="12" customHeight="1" x14ac:dyDescent="0.2">
      <c r="A34" s="85" t="s">
        <v>635</v>
      </c>
      <c r="B34" s="135"/>
      <c r="J34" s="126"/>
      <c r="K34" s="126"/>
      <c r="L34" s="126"/>
      <c r="M34" s="126"/>
    </row>
    <row r="35" spans="1:13" x14ac:dyDescent="0.2">
      <c r="H35" s="124"/>
      <c r="J35" s="126"/>
    </row>
    <row r="36" spans="1:13" ht="24" customHeight="1" x14ac:dyDescent="0.2">
      <c r="A36" s="124" t="s">
        <v>83</v>
      </c>
      <c r="E36" s="124" t="s">
        <v>85</v>
      </c>
      <c r="H36" s="124" t="s">
        <v>84</v>
      </c>
      <c r="J36" s="126"/>
      <c r="K36" s="198" t="s">
        <v>86</v>
      </c>
      <c r="L36" s="198"/>
      <c r="M36" s="198"/>
    </row>
    <row r="37" spans="1:13" ht="27" customHeight="1" x14ac:dyDescent="0.2">
      <c r="A37" s="124" t="s">
        <v>958</v>
      </c>
      <c r="E37" s="125" t="s">
        <v>366</v>
      </c>
      <c r="J37" s="126"/>
      <c r="K37" s="193" t="s">
        <v>367</v>
      </c>
      <c r="L37" s="193"/>
      <c r="M37" s="193"/>
    </row>
    <row r="38" spans="1:13" x14ac:dyDescent="0.2">
      <c r="J38" s="126"/>
      <c r="K38" s="126"/>
      <c r="L38" s="126"/>
      <c r="M38" s="126"/>
    </row>
    <row r="41" spans="1:13" x14ac:dyDescent="0.2">
      <c r="B41" s="195"/>
      <c r="C41" s="195"/>
      <c r="D41" s="195"/>
      <c r="E41" s="195"/>
    </row>
    <row r="42" spans="1:13" x14ac:dyDescent="0.2">
      <c r="B42" s="195"/>
      <c r="C42" s="195"/>
      <c r="D42" s="195"/>
      <c r="E42" s="195"/>
    </row>
    <row r="43" spans="1:13" x14ac:dyDescent="0.2">
      <c r="B43" s="195"/>
      <c r="C43" s="195"/>
      <c r="D43" s="195"/>
      <c r="E43" s="195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1:E43"/>
    <mergeCell ref="K10:K11"/>
    <mergeCell ref="L10:L12"/>
    <mergeCell ref="M10:M11"/>
    <mergeCell ref="A12:C12"/>
    <mergeCell ref="K36:M36"/>
    <mergeCell ref="K37:M37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zoomScaleNormal="100" zoomScaleSheetLayoutView="100" workbookViewId="0">
      <selection sqref="A1:N39"/>
    </sheetView>
  </sheetViews>
  <sheetFormatPr defaultColWidth="8" defaultRowHeight="12.75" customHeight="1" x14ac:dyDescent="0.2"/>
  <cols>
    <col min="1" max="1" width="4.140625" style="69" customWidth="1"/>
    <col min="2" max="2" width="20.5703125" style="69" customWidth="1"/>
    <col min="3" max="3" width="10.85546875" style="69" customWidth="1"/>
    <col min="4" max="4" width="10" style="69" customWidth="1"/>
    <col min="5" max="5" width="6.7109375" style="69" customWidth="1"/>
    <col min="6" max="6" width="14.140625" style="69" customWidth="1"/>
    <col min="7" max="7" width="6" style="69" customWidth="1"/>
    <col min="8" max="8" width="15" style="69" customWidth="1"/>
    <col min="9" max="9" width="6.7109375" style="69" customWidth="1"/>
    <col min="10" max="10" width="15.7109375" style="69" customWidth="1"/>
    <col min="11" max="11" width="7.5703125" style="69" customWidth="1"/>
    <col min="12" max="12" width="13.140625" style="69" customWidth="1"/>
    <col min="13" max="13" width="6.85546875" style="69" customWidth="1"/>
    <col min="14" max="14" width="14.85546875" style="69" customWidth="1"/>
    <col min="15" max="15" width="10.140625" style="69" customWidth="1"/>
    <col min="16" max="16" width="11.42578125" style="69" hidden="1" customWidth="1"/>
    <col min="17" max="256" width="9.140625" style="69" customWidth="1"/>
    <col min="257" max="16384" width="8" style="84"/>
  </cols>
  <sheetData>
    <row r="1" spans="1:14" x14ac:dyDescent="0.2">
      <c r="A1" s="69" t="str">
        <f>'[1]1'!A1</f>
        <v xml:space="preserve">Naziv investicionog fonda: </v>
      </c>
      <c r="C1" s="69" t="s">
        <v>839</v>
      </c>
    </row>
    <row r="2" spans="1:14" x14ac:dyDescent="0.2">
      <c r="A2" s="69" t="str">
        <f>'[1]1'!A2</f>
        <v xml:space="preserve">Registarski broj investicionog fonda: </v>
      </c>
    </row>
    <row r="3" spans="1:14" x14ac:dyDescent="0.2">
      <c r="A3" s="69" t="str">
        <f>'[1]1'!A3</f>
        <v>Naziv društva za upravljanje investicionim fondom: Društvo za upravljanje investicionim fondovima Kristal invest A.D. Banja Luka</v>
      </c>
    </row>
    <row r="4" spans="1:14" x14ac:dyDescent="0.2">
      <c r="A4" s="69" t="str">
        <f>'[1]1'!A4</f>
        <v>Matični broj društva za upravljanje investicionim fondom: 01935615</v>
      </c>
    </row>
    <row r="5" spans="1:14" x14ac:dyDescent="0.2">
      <c r="A5" s="69" t="str">
        <f>'[1]1'!A5</f>
        <v>JIB društva za upravljanje investicionim fondom: 4400819920004</v>
      </c>
    </row>
    <row r="6" spans="1:14" x14ac:dyDescent="0.2">
      <c r="A6" s="69" t="str">
        <f>'[1]1'!A6</f>
        <v>JIB zatvorenog investicionog fonda: JP-M-7</v>
      </c>
    </row>
    <row r="9" spans="1:14" x14ac:dyDescent="0.2">
      <c r="B9" s="195" t="s">
        <v>368</v>
      </c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</row>
    <row r="10" spans="1:14" x14ac:dyDescent="0.2">
      <c r="B10" s="195" t="s">
        <v>943</v>
      </c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</row>
    <row r="11" spans="1:14" x14ac:dyDescent="0.2"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</row>
    <row r="12" spans="1:14" x14ac:dyDescent="0.2">
      <c r="A12" s="69" t="s">
        <v>636</v>
      </c>
      <c r="B12" s="69" t="s">
        <v>637</v>
      </c>
    </row>
    <row r="13" spans="1:14" ht="15" customHeight="1" x14ac:dyDescent="0.2">
      <c r="A13" s="219" t="s">
        <v>638</v>
      </c>
      <c r="B13" s="221" t="s">
        <v>370</v>
      </c>
      <c r="C13" s="222"/>
      <c r="D13" s="223"/>
      <c r="E13" s="206" t="s">
        <v>342</v>
      </c>
      <c r="F13" s="206" t="s">
        <v>560</v>
      </c>
      <c r="G13" s="206" t="s">
        <v>342</v>
      </c>
      <c r="H13" s="206" t="s">
        <v>561</v>
      </c>
      <c r="I13" s="206" t="s">
        <v>342</v>
      </c>
      <c r="J13" s="206" t="s">
        <v>375</v>
      </c>
      <c r="K13" s="206" t="s">
        <v>342</v>
      </c>
      <c r="L13" s="206" t="s">
        <v>639</v>
      </c>
      <c r="M13" s="206" t="s">
        <v>342</v>
      </c>
      <c r="N13" s="206" t="s">
        <v>377</v>
      </c>
    </row>
    <row r="14" spans="1:14" ht="78.75" customHeight="1" x14ac:dyDescent="0.2">
      <c r="A14" s="220"/>
      <c r="B14" s="73" t="s">
        <v>378</v>
      </c>
      <c r="C14" s="104" t="s">
        <v>379</v>
      </c>
      <c r="D14" s="73" t="s">
        <v>380</v>
      </c>
      <c r="E14" s="207"/>
      <c r="F14" s="208"/>
      <c r="G14" s="207"/>
      <c r="H14" s="208"/>
      <c r="I14" s="207"/>
      <c r="J14" s="208"/>
      <c r="K14" s="207"/>
      <c r="L14" s="208"/>
      <c r="M14" s="207"/>
      <c r="N14" s="208"/>
    </row>
    <row r="15" spans="1:14" x14ac:dyDescent="0.2">
      <c r="B15" s="72">
        <v>1</v>
      </c>
      <c r="C15" s="214">
        <v>2</v>
      </c>
      <c r="D15" s="216"/>
      <c r="E15" s="208"/>
      <c r="F15" s="73">
        <v>3</v>
      </c>
      <c r="G15" s="208"/>
      <c r="H15" s="73">
        <v>4</v>
      </c>
      <c r="I15" s="208"/>
      <c r="J15" s="73">
        <v>5</v>
      </c>
      <c r="K15" s="208"/>
      <c r="L15" s="73">
        <v>6</v>
      </c>
      <c r="M15" s="208"/>
      <c r="N15" s="73">
        <v>7</v>
      </c>
    </row>
    <row r="16" spans="1:14" ht="38.25" x14ac:dyDescent="0.2">
      <c r="A16" s="73" t="s">
        <v>343</v>
      </c>
      <c r="B16" s="138" t="s">
        <v>640</v>
      </c>
      <c r="C16" s="139"/>
      <c r="D16" s="139"/>
      <c r="E16" s="74" t="s">
        <v>641</v>
      </c>
      <c r="F16" s="140"/>
      <c r="G16" s="74" t="s">
        <v>642</v>
      </c>
      <c r="H16" s="140"/>
      <c r="I16" s="74" t="s">
        <v>643</v>
      </c>
      <c r="J16" s="140"/>
      <c r="K16" s="73" t="s">
        <v>644</v>
      </c>
      <c r="L16" s="78"/>
      <c r="M16" s="74" t="s">
        <v>645</v>
      </c>
      <c r="N16" s="78"/>
    </row>
    <row r="17" spans="1:14" x14ac:dyDescent="0.2">
      <c r="A17" s="73" t="s">
        <v>345</v>
      </c>
      <c r="B17" s="138" t="s">
        <v>646</v>
      </c>
      <c r="C17" s="139"/>
      <c r="D17" s="139"/>
      <c r="E17" s="74" t="s">
        <v>647</v>
      </c>
      <c r="F17" s="140"/>
      <c r="G17" s="74" t="s">
        <v>648</v>
      </c>
      <c r="H17" s="140"/>
      <c r="I17" s="74" t="s">
        <v>649</v>
      </c>
      <c r="J17" s="140"/>
      <c r="K17" s="73" t="s">
        <v>650</v>
      </c>
      <c r="L17" s="78"/>
      <c r="M17" s="74" t="s">
        <v>651</v>
      </c>
      <c r="N17" s="78"/>
    </row>
    <row r="18" spans="1:14" x14ac:dyDescent="0.2">
      <c r="A18" s="73" t="s">
        <v>347</v>
      </c>
      <c r="B18" s="138" t="s">
        <v>652</v>
      </c>
      <c r="C18" s="139"/>
      <c r="D18" s="139"/>
      <c r="E18" s="74" t="s">
        <v>653</v>
      </c>
      <c r="F18" s="140"/>
      <c r="G18" s="74" t="s">
        <v>654</v>
      </c>
      <c r="H18" s="140"/>
      <c r="I18" s="74" t="s">
        <v>655</v>
      </c>
      <c r="J18" s="140"/>
      <c r="K18" s="73" t="s">
        <v>656</v>
      </c>
      <c r="L18" s="78"/>
      <c r="M18" s="74" t="s">
        <v>657</v>
      </c>
      <c r="N18" s="78"/>
    </row>
    <row r="19" spans="1:14" x14ac:dyDescent="0.2">
      <c r="A19" s="73" t="s">
        <v>349</v>
      </c>
      <c r="B19" s="138" t="s">
        <v>658</v>
      </c>
      <c r="C19" s="139"/>
      <c r="D19" s="139"/>
      <c r="E19" s="74" t="s">
        <v>659</v>
      </c>
      <c r="F19" s="140"/>
      <c r="G19" s="74" t="s">
        <v>660</v>
      </c>
      <c r="H19" s="140"/>
      <c r="I19" s="74" t="s">
        <v>661</v>
      </c>
      <c r="J19" s="140"/>
      <c r="K19" s="73" t="s">
        <v>662</v>
      </c>
      <c r="L19" s="78"/>
      <c r="M19" s="74" t="s">
        <v>663</v>
      </c>
      <c r="N19" s="78"/>
    </row>
    <row r="20" spans="1:14" x14ac:dyDescent="0.2">
      <c r="A20" s="73" t="s">
        <v>44</v>
      </c>
      <c r="B20" s="138" t="s">
        <v>664</v>
      </c>
      <c r="C20" s="139"/>
      <c r="D20" s="139"/>
      <c r="E20" s="74" t="s">
        <v>665</v>
      </c>
      <c r="F20" s="140"/>
      <c r="G20" s="74" t="s">
        <v>666</v>
      </c>
      <c r="H20" s="140"/>
      <c r="I20" s="74" t="s">
        <v>667</v>
      </c>
      <c r="J20" s="140"/>
      <c r="K20" s="73" t="s">
        <v>668</v>
      </c>
      <c r="L20" s="78"/>
      <c r="M20" s="74" t="s">
        <v>669</v>
      </c>
      <c r="N20" s="78"/>
    </row>
    <row r="21" spans="1:14" ht="25.5" x14ac:dyDescent="0.2">
      <c r="A21" s="73" t="s">
        <v>670</v>
      </c>
      <c r="B21" s="138" t="s">
        <v>671</v>
      </c>
      <c r="C21" s="139"/>
      <c r="D21" s="139"/>
      <c r="E21" s="74" t="s">
        <v>672</v>
      </c>
      <c r="F21" s="140"/>
      <c r="G21" s="74" t="s">
        <v>673</v>
      </c>
      <c r="H21" s="140"/>
      <c r="I21" s="74" t="s">
        <v>674</v>
      </c>
      <c r="J21" s="140"/>
      <c r="K21" s="73" t="s">
        <v>675</v>
      </c>
      <c r="L21" s="78"/>
      <c r="M21" s="74" t="s">
        <v>676</v>
      </c>
      <c r="N21" s="78"/>
    </row>
    <row r="22" spans="1:14" ht="25.5" x14ac:dyDescent="0.2">
      <c r="A22" s="73" t="s">
        <v>74</v>
      </c>
      <c r="B22" s="138" t="s">
        <v>677</v>
      </c>
      <c r="C22" s="139"/>
      <c r="D22" s="139"/>
      <c r="E22" s="74" t="s">
        <v>678</v>
      </c>
      <c r="F22" s="140"/>
      <c r="G22" s="74" t="s">
        <v>679</v>
      </c>
      <c r="H22" s="140"/>
      <c r="I22" s="74" t="s">
        <v>680</v>
      </c>
      <c r="J22" s="140"/>
      <c r="K22" s="73" t="s">
        <v>681</v>
      </c>
      <c r="L22" s="78"/>
      <c r="M22" s="74" t="s">
        <v>682</v>
      </c>
      <c r="N22" s="78"/>
    </row>
    <row r="23" spans="1:14" ht="51" x14ac:dyDescent="0.2">
      <c r="A23" s="73" t="s">
        <v>683</v>
      </c>
      <c r="B23" s="138" t="s">
        <v>684</v>
      </c>
      <c r="C23" s="139"/>
      <c r="D23" s="139"/>
      <c r="E23" s="74" t="s">
        <v>685</v>
      </c>
      <c r="F23" s="140"/>
      <c r="G23" s="74" t="s">
        <v>686</v>
      </c>
      <c r="H23" s="140"/>
      <c r="I23" s="74" t="s">
        <v>687</v>
      </c>
      <c r="J23" s="140"/>
      <c r="K23" s="73" t="s">
        <v>688</v>
      </c>
      <c r="L23" s="78"/>
      <c r="M23" s="74" t="s">
        <v>689</v>
      </c>
      <c r="N23" s="78"/>
    </row>
    <row r="24" spans="1:14" ht="38.25" x14ac:dyDescent="0.2">
      <c r="A24" s="73" t="s">
        <v>351</v>
      </c>
      <c r="B24" s="138" t="s">
        <v>690</v>
      </c>
      <c r="C24" s="139"/>
      <c r="D24" s="139"/>
      <c r="E24" s="74" t="s">
        <v>691</v>
      </c>
      <c r="F24" s="140"/>
      <c r="G24" s="74" t="s">
        <v>692</v>
      </c>
      <c r="H24" s="140"/>
      <c r="I24" s="74" t="s">
        <v>693</v>
      </c>
      <c r="J24" s="140"/>
      <c r="K24" s="73" t="s">
        <v>694</v>
      </c>
      <c r="L24" s="78"/>
      <c r="M24" s="74" t="s">
        <v>695</v>
      </c>
      <c r="N24" s="78"/>
    </row>
    <row r="25" spans="1:14" x14ac:dyDescent="0.2">
      <c r="A25" s="73" t="s">
        <v>345</v>
      </c>
      <c r="B25" s="138" t="s">
        <v>646</v>
      </c>
      <c r="C25" s="139"/>
      <c r="D25" s="139"/>
      <c r="E25" s="74" t="s">
        <v>696</v>
      </c>
      <c r="F25" s="140"/>
      <c r="G25" s="74" t="s">
        <v>697</v>
      </c>
      <c r="H25" s="140"/>
      <c r="I25" s="74" t="s">
        <v>698</v>
      </c>
      <c r="J25" s="140"/>
      <c r="K25" s="73" t="s">
        <v>699</v>
      </c>
      <c r="L25" s="78"/>
      <c r="M25" s="74" t="s">
        <v>700</v>
      </c>
      <c r="N25" s="78"/>
    </row>
    <row r="26" spans="1:14" x14ac:dyDescent="0.2">
      <c r="A26" s="73" t="s">
        <v>347</v>
      </c>
      <c r="B26" s="138" t="s">
        <v>652</v>
      </c>
      <c r="C26" s="139"/>
      <c r="D26" s="139"/>
      <c r="E26" s="74" t="s">
        <v>701</v>
      </c>
      <c r="F26" s="140"/>
      <c r="G26" s="74" t="s">
        <v>702</v>
      </c>
      <c r="H26" s="140"/>
      <c r="I26" s="74" t="s">
        <v>703</v>
      </c>
      <c r="J26" s="140"/>
      <c r="K26" s="73" t="s">
        <v>704</v>
      </c>
      <c r="L26" s="78"/>
      <c r="M26" s="74" t="s">
        <v>705</v>
      </c>
      <c r="N26" s="78"/>
    </row>
    <row r="27" spans="1:14" x14ac:dyDescent="0.2">
      <c r="A27" s="73" t="s">
        <v>349</v>
      </c>
      <c r="B27" s="138" t="s">
        <v>658</v>
      </c>
      <c r="C27" s="139"/>
      <c r="D27" s="139"/>
      <c r="E27" s="74" t="s">
        <v>706</v>
      </c>
      <c r="F27" s="140"/>
      <c r="G27" s="74" t="s">
        <v>707</v>
      </c>
      <c r="H27" s="140"/>
      <c r="I27" s="74" t="s">
        <v>708</v>
      </c>
      <c r="J27" s="140"/>
      <c r="K27" s="73" t="s">
        <v>709</v>
      </c>
      <c r="L27" s="78"/>
      <c r="M27" s="74" t="s">
        <v>710</v>
      </c>
      <c r="N27" s="78"/>
    </row>
    <row r="28" spans="1:14" x14ac:dyDescent="0.2">
      <c r="A28" s="73" t="s">
        <v>44</v>
      </c>
      <c r="B28" s="138" t="s">
        <v>664</v>
      </c>
      <c r="C28" s="139"/>
      <c r="D28" s="139"/>
      <c r="E28" s="74" t="s">
        <v>711</v>
      </c>
      <c r="F28" s="140"/>
      <c r="G28" s="74" t="s">
        <v>712</v>
      </c>
      <c r="H28" s="140"/>
      <c r="I28" s="74" t="s">
        <v>713</v>
      </c>
      <c r="J28" s="140"/>
      <c r="K28" s="73" t="s">
        <v>714</v>
      </c>
      <c r="L28" s="78"/>
      <c r="M28" s="74" t="s">
        <v>715</v>
      </c>
      <c r="N28" s="78"/>
    </row>
    <row r="29" spans="1:14" ht="25.5" x14ac:dyDescent="0.2">
      <c r="A29" s="73" t="s">
        <v>670</v>
      </c>
      <c r="B29" s="138" t="s">
        <v>671</v>
      </c>
      <c r="C29" s="139"/>
      <c r="D29" s="139"/>
      <c r="E29" s="74" t="s">
        <v>716</v>
      </c>
      <c r="F29" s="140"/>
      <c r="G29" s="74" t="s">
        <v>717</v>
      </c>
      <c r="H29" s="140"/>
      <c r="I29" s="74" t="s">
        <v>718</v>
      </c>
      <c r="J29" s="140"/>
      <c r="K29" s="73" t="s">
        <v>719</v>
      </c>
      <c r="L29" s="78"/>
      <c r="M29" s="74" t="s">
        <v>720</v>
      </c>
      <c r="N29" s="78"/>
    </row>
    <row r="30" spans="1:14" ht="25.5" x14ac:dyDescent="0.2">
      <c r="A30" s="73" t="s">
        <v>74</v>
      </c>
      <c r="B30" s="138" t="s">
        <v>677</v>
      </c>
      <c r="C30" s="139"/>
      <c r="D30" s="139"/>
      <c r="E30" s="74" t="s">
        <v>721</v>
      </c>
      <c r="F30" s="140"/>
      <c r="G30" s="74" t="s">
        <v>722</v>
      </c>
      <c r="H30" s="140"/>
      <c r="I30" s="74" t="s">
        <v>723</v>
      </c>
      <c r="J30" s="140"/>
      <c r="K30" s="73" t="s">
        <v>724</v>
      </c>
      <c r="L30" s="78"/>
      <c r="M30" s="74" t="s">
        <v>725</v>
      </c>
      <c r="N30" s="78"/>
    </row>
    <row r="31" spans="1:14" ht="51" x14ac:dyDescent="0.2">
      <c r="A31" s="73" t="s">
        <v>683</v>
      </c>
      <c r="B31" s="138" t="s">
        <v>726</v>
      </c>
      <c r="C31" s="139"/>
      <c r="D31" s="139"/>
      <c r="E31" s="74" t="s">
        <v>727</v>
      </c>
      <c r="F31" s="140"/>
      <c r="G31" s="74" t="s">
        <v>728</v>
      </c>
      <c r="H31" s="140"/>
      <c r="I31" s="74" t="s">
        <v>729</v>
      </c>
      <c r="J31" s="140"/>
      <c r="K31" s="73" t="s">
        <v>730</v>
      </c>
      <c r="L31" s="78"/>
      <c r="M31" s="74" t="s">
        <v>731</v>
      </c>
      <c r="N31" s="78"/>
    </row>
    <row r="32" spans="1:14" ht="25.5" x14ac:dyDescent="0.2">
      <c r="A32" s="73" t="s">
        <v>356</v>
      </c>
      <c r="B32" s="138" t="s">
        <v>732</v>
      </c>
      <c r="C32" s="139"/>
      <c r="D32" s="139"/>
      <c r="E32" s="74" t="s">
        <v>733</v>
      </c>
      <c r="F32" s="140"/>
      <c r="G32" s="74" t="s">
        <v>734</v>
      </c>
      <c r="H32" s="140"/>
      <c r="I32" s="74" t="s">
        <v>735</v>
      </c>
      <c r="J32" s="140"/>
      <c r="K32" s="73" t="s">
        <v>736</v>
      </c>
      <c r="L32" s="78"/>
      <c r="M32" s="74" t="s">
        <v>737</v>
      </c>
      <c r="N32" s="78"/>
    </row>
    <row r="33" spans="1:14" x14ac:dyDescent="0.2">
      <c r="A33" s="85" t="s">
        <v>555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</row>
    <row r="34" spans="1:14" x14ac:dyDescent="0.2">
      <c r="A34" s="85" t="s">
        <v>556</v>
      </c>
    </row>
    <row r="35" spans="1:14" x14ac:dyDescent="0.2">
      <c r="A35" s="85" t="s">
        <v>557</v>
      </c>
    </row>
    <row r="36" spans="1:14" x14ac:dyDescent="0.2">
      <c r="A36" s="85" t="s">
        <v>635</v>
      </c>
    </row>
    <row r="37" spans="1:14" ht="37.5" customHeight="1" x14ac:dyDescent="0.2">
      <c r="B37" s="141" t="s">
        <v>83</v>
      </c>
      <c r="F37" s="141" t="s">
        <v>85</v>
      </c>
      <c r="I37" s="141" t="s">
        <v>84</v>
      </c>
      <c r="K37" s="218" t="s">
        <v>86</v>
      </c>
      <c r="L37" s="218"/>
      <c r="M37" s="218"/>
    </row>
    <row r="38" spans="1:14" ht="33" customHeight="1" x14ac:dyDescent="0.2">
      <c r="B38" s="141" t="s">
        <v>958</v>
      </c>
      <c r="F38" s="142" t="s">
        <v>366</v>
      </c>
      <c r="K38" s="217" t="s">
        <v>367</v>
      </c>
      <c r="L38" s="217"/>
      <c r="M38" s="217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95"/>
      <c r="D45" s="195"/>
      <c r="E45" s="195"/>
      <c r="F45" s="195"/>
    </row>
    <row r="46" spans="1:14" x14ac:dyDescent="0.2">
      <c r="C46" s="195"/>
      <c r="D46" s="195"/>
      <c r="E46" s="195"/>
      <c r="F46" s="195"/>
    </row>
    <row r="47" spans="1:14" x14ac:dyDescent="0.2">
      <c r="C47" s="195"/>
      <c r="D47" s="195"/>
      <c r="E47" s="195"/>
      <c r="F47" s="195"/>
    </row>
    <row r="48" spans="1:14" x14ac:dyDescent="0.2">
      <c r="D48" s="143"/>
    </row>
    <row r="52" spans="10:10" x14ac:dyDescent="0.2">
      <c r="J52" s="144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sqref="A1:L25"/>
    </sheetView>
  </sheetViews>
  <sheetFormatPr defaultColWidth="8" defaultRowHeight="12.75" customHeight="1" x14ac:dyDescent="0.2"/>
  <cols>
    <col min="1" max="1" width="4.140625" style="69" customWidth="1"/>
    <col min="2" max="2" width="20.5703125" style="69" customWidth="1"/>
    <col min="3" max="3" width="10.28515625" style="69" customWidth="1"/>
    <col min="4" max="4" width="6.7109375" style="69" customWidth="1"/>
    <col min="5" max="5" width="14.140625" style="69" customWidth="1"/>
    <col min="6" max="6" width="6" style="69" customWidth="1"/>
    <col min="7" max="7" width="15" style="69" customWidth="1"/>
    <col min="8" max="8" width="6.7109375" style="69" customWidth="1"/>
    <col min="9" max="9" width="14.85546875" style="69" customWidth="1"/>
    <col min="10" max="10" width="10.140625" style="69" customWidth="1"/>
    <col min="11" max="11" width="11.42578125" style="69" hidden="1" customWidth="1"/>
    <col min="12" max="256" width="9.140625" style="69" customWidth="1"/>
    <col min="257" max="16384" width="8" style="84"/>
  </cols>
  <sheetData>
    <row r="1" spans="1:9" x14ac:dyDescent="0.2">
      <c r="A1" s="69" t="str">
        <f>'[1]1'!A1</f>
        <v xml:space="preserve">Naziv investicionog fonda: </v>
      </c>
      <c r="C1" s="69" t="s">
        <v>839</v>
      </c>
    </row>
    <row r="2" spans="1:9" x14ac:dyDescent="0.2">
      <c r="A2" s="69" t="str">
        <f>'[1]1'!A2</f>
        <v xml:space="preserve">Registarski broj investicionog fonda: </v>
      </c>
    </row>
    <row r="3" spans="1:9" x14ac:dyDescent="0.2">
      <c r="A3" s="69" t="str">
        <f>'[1]1'!A3</f>
        <v>Naziv društva za upravljanje investicionim fondom: Društvo za upravljanje investicionim fondovima Kristal invest A.D. Banja Luka</v>
      </c>
    </row>
    <row r="4" spans="1:9" x14ac:dyDescent="0.2">
      <c r="A4" s="69" t="str">
        <f>'[1]1'!A4</f>
        <v>Matični broj društva za upravljanje investicionim fondom: 01935615</v>
      </c>
    </row>
    <row r="5" spans="1:9" x14ac:dyDescent="0.2">
      <c r="A5" s="69" t="str">
        <f>'[1]1'!A5</f>
        <v>JIB društva za upravljanje investicionim fondom: 4400819920004</v>
      </c>
    </row>
    <row r="6" spans="1:9" x14ac:dyDescent="0.2">
      <c r="A6" s="69" t="str">
        <f>'[1]1'!A6</f>
        <v>JIB zatvorenog investicionog fonda: JP-M-7</v>
      </c>
    </row>
    <row r="9" spans="1:9" x14ac:dyDescent="0.2">
      <c r="B9" s="195" t="s">
        <v>368</v>
      </c>
      <c r="C9" s="195"/>
      <c r="D9" s="195"/>
      <c r="E9" s="195"/>
      <c r="F9" s="195"/>
      <c r="G9" s="195"/>
      <c r="H9" s="195"/>
      <c r="I9" s="195"/>
    </row>
    <row r="10" spans="1:9" x14ac:dyDescent="0.2">
      <c r="B10" s="195" t="s">
        <v>943</v>
      </c>
      <c r="C10" s="195"/>
      <c r="D10" s="195"/>
      <c r="E10" s="195"/>
      <c r="F10" s="195"/>
      <c r="G10" s="195"/>
      <c r="H10" s="195"/>
      <c r="I10" s="195"/>
    </row>
    <row r="11" spans="1:9" x14ac:dyDescent="0.2">
      <c r="B11" s="71"/>
      <c r="C11" s="71"/>
      <c r="D11" s="71"/>
      <c r="E11" s="71"/>
      <c r="F11" s="71"/>
      <c r="G11" s="71"/>
      <c r="H11" s="71"/>
      <c r="I11" s="71"/>
    </row>
    <row r="12" spans="1:9" x14ac:dyDescent="0.2">
      <c r="A12" s="124" t="s">
        <v>738</v>
      </c>
      <c r="B12" s="69" t="s">
        <v>739</v>
      </c>
    </row>
    <row r="13" spans="1:9" ht="15" customHeight="1" x14ac:dyDescent="0.2">
      <c r="A13" s="219" t="s">
        <v>638</v>
      </c>
      <c r="B13" s="221" t="s">
        <v>370</v>
      </c>
      <c r="C13" s="222"/>
      <c r="D13" s="206" t="s">
        <v>342</v>
      </c>
      <c r="E13" s="206" t="s">
        <v>561</v>
      </c>
      <c r="F13" s="206" t="s">
        <v>342</v>
      </c>
      <c r="G13" s="206" t="s">
        <v>375</v>
      </c>
      <c r="H13" s="206" t="s">
        <v>342</v>
      </c>
      <c r="I13" s="206" t="s">
        <v>377</v>
      </c>
    </row>
    <row r="14" spans="1:9" ht="78.75" customHeight="1" x14ac:dyDescent="0.2">
      <c r="A14" s="220"/>
      <c r="B14" s="73" t="s">
        <v>378</v>
      </c>
      <c r="C14" s="104" t="s">
        <v>380</v>
      </c>
      <c r="D14" s="207"/>
      <c r="E14" s="208"/>
      <c r="F14" s="207"/>
      <c r="G14" s="208"/>
      <c r="H14" s="207"/>
      <c r="I14" s="208"/>
    </row>
    <row r="15" spans="1:9" x14ac:dyDescent="0.2">
      <c r="A15" s="69">
        <v>1</v>
      </c>
      <c r="B15" s="214">
        <v>2</v>
      </c>
      <c r="C15" s="216"/>
      <c r="D15" s="208"/>
      <c r="E15" s="73">
        <v>3</v>
      </c>
      <c r="F15" s="208"/>
      <c r="G15" s="73">
        <v>4</v>
      </c>
      <c r="H15" s="208"/>
      <c r="I15" s="73">
        <v>5</v>
      </c>
    </row>
    <row r="16" spans="1:9" x14ac:dyDescent="0.2">
      <c r="A16" s="73" t="s">
        <v>345</v>
      </c>
      <c r="B16" s="138" t="s">
        <v>740</v>
      </c>
      <c r="C16" s="139"/>
      <c r="D16" s="74" t="s">
        <v>741</v>
      </c>
      <c r="E16" s="133"/>
      <c r="F16" s="74" t="s">
        <v>742</v>
      </c>
      <c r="G16" s="133"/>
      <c r="H16" s="74" t="s">
        <v>743</v>
      </c>
      <c r="I16" s="110"/>
    </row>
    <row r="17" spans="1:11" x14ac:dyDescent="0.2">
      <c r="A17" s="73" t="s">
        <v>347</v>
      </c>
      <c r="B17" s="138" t="s">
        <v>744</v>
      </c>
      <c r="C17" s="139"/>
      <c r="D17" s="74" t="s">
        <v>745</v>
      </c>
      <c r="E17" s="133">
        <v>5850000</v>
      </c>
      <c r="F17" s="74" t="s">
        <v>746</v>
      </c>
      <c r="G17" s="133">
        <v>5856707.9000000004</v>
      </c>
      <c r="H17" s="74" t="s">
        <v>747</v>
      </c>
      <c r="I17" s="110">
        <v>15.4932</v>
      </c>
    </row>
    <row r="18" spans="1:11" ht="25.5" x14ac:dyDescent="0.2">
      <c r="A18" s="73"/>
      <c r="B18" s="138" t="s">
        <v>856</v>
      </c>
      <c r="C18" s="139" t="s">
        <v>934</v>
      </c>
      <c r="D18" s="74"/>
      <c r="E18" s="133">
        <v>5850000</v>
      </c>
      <c r="F18" s="74"/>
      <c r="G18" s="133">
        <v>5856707.9000000004</v>
      </c>
      <c r="H18" s="74"/>
      <c r="I18" s="110">
        <v>15.4932</v>
      </c>
    </row>
    <row r="19" spans="1:11" x14ac:dyDescent="0.2">
      <c r="A19" s="73" t="s">
        <v>349</v>
      </c>
      <c r="B19" s="138" t="s">
        <v>748</v>
      </c>
      <c r="C19" s="139"/>
      <c r="D19" s="74" t="s">
        <v>749</v>
      </c>
      <c r="E19" s="133"/>
      <c r="F19" s="74" t="s">
        <v>750</v>
      </c>
      <c r="G19" s="133"/>
      <c r="H19" s="74" t="s">
        <v>751</v>
      </c>
      <c r="I19" s="110"/>
    </row>
    <row r="20" spans="1:11" x14ac:dyDescent="0.2">
      <c r="A20" s="73" t="s">
        <v>752</v>
      </c>
      <c r="B20" s="138" t="s">
        <v>753</v>
      </c>
      <c r="C20" s="139"/>
      <c r="D20" s="74" t="s">
        <v>754</v>
      </c>
      <c r="E20" s="133">
        <v>5850000</v>
      </c>
      <c r="F20" s="74" t="s">
        <v>755</v>
      </c>
      <c r="G20" s="133">
        <v>5856707.9000000004</v>
      </c>
      <c r="H20" s="74" t="s">
        <v>756</v>
      </c>
      <c r="I20" s="110">
        <v>15.4932</v>
      </c>
    </row>
    <row r="21" spans="1:11" x14ac:dyDescent="0.2">
      <c r="A21" s="129"/>
      <c r="B21" s="100"/>
      <c r="C21" s="100"/>
      <c r="D21" s="114"/>
      <c r="E21" s="145"/>
      <c r="F21" s="114"/>
      <c r="G21" s="145"/>
      <c r="H21" s="114"/>
      <c r="I21" s="145"/>
    </row>
    <row r="22" spans="1:11" ht="37.5" customHeight="1" x14ac:dyDescent="0.2">
      <c r="B22" s="141" t="s">
        <v>83</v>
      </c>
      <c r="C22" s="86"/>
      <c r="D22" s="86"/>
      <c r="E22" s="146" t="s">
        <v>85</v>
      </c>
      <c r="F22" s="86"/>
      <c r="G22" s="86"/>
      <c r="H22" s="146" t="s">
        <v>84</v>
      </c>
      <c r="I22" s="224" t="s">
        <v>86</v>
      </c>
      <c r="J22" s="224"/>
      <c r="K22" s="224"/>
    </row>
    <row r="23" spans="1:11" ht="33" customHeight="1" x14ac:dyDescent="0.2">
      <c r="B23" s="141" t="s">
        <v>958</v>
      </c>
      <c r="E23" s="142" t="s">
        <v>366</v>
      </c>
      <c r="I23" s="217" t="s">
        <v>367</v>
      </c>
      <c r="J23" s="217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195"/>
      <c r="D30" s="195"/>
      <c r="E30" s="195"/>
    </row>
    <row r="31" spans="1:11" x14ac:dyDescent="0.2">
      <c r="C31" s="195"/>
      <c r="D31" s="195"/>
      <c r="E31" s="195"/>
    </row>
    <row r="32" spans="1:11" x14ac:dyDescent="0.2">
      <c r="C32" s="195"/>
      <c r="D32" s="195"/>
      <c r="E32" s="195"/>
    </row>
  </sheetData>
  <mergeCells count="14">
    <mergeCell ref="A13:A14"/>
    <mergeCell ref="B13:C13"/>
    <mergeCell ref="D13:D15"/>
    <mergeCell ref="E13:E14"/>
    <mergeCell ref="F13:F15"/>
    <mergeCell ref="B15:C15"/>
    <mergeCell ref="I22:K22"/>
    <mergeCell ref="I23:J23"/>
    <mergeCell ref="C30:E32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10-stari obrazac</vt:lpstr>
      <vt:lpstr>'1'!Print_Area</vt:lpstr>
      <vt:lpstr>'10'!Print_Area</vt:lpstr>
      <vt:lpstr>'10-stari obrazac'!Print_Area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2024-04-10T09:49:47Z</cp:lastPrinted>
  <dcterms:created xsi:type="dcterms:W3CDTF">2022-01-20T07:08:45Z</dcterms:created>
  <dcterms:modified xsi:type="dcterms:W3CDTF">2024-04-10T09:55:16Z</dcterms:modified>
</cp:coreProperties>
</file>